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ROZPOCTYPC\rozpočty\akce 2017\EM_2017-145_HZS Kylešovice\Nákladová část 15_9_2021\VV\"/>
    </mc:Choice>
  </mc:AlternateContent>
  <bookViews>
    <workbookView xWindow="-120" yWindow="-120" windowWidth="19440" windowHeight="15000" activeTab="3"/>
  </bookViews>
  <sheets>
    <sheet name="Pokyny pro vyplnění" sheetId="11" r:id="rId1"/>
    <sheet name="Stavba" sheetId="1" r:id="rId2"/>
    <sheet name="VzorPolozky" sheetId="10" state="hidden" r:id="rId3"/>
    <sheet name="2.06 2.0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'2.06 2.06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'2.06 2.06 Pol'!$A$1:$X$86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9" i="12" l="1"/>
  <c r="I59" i="1" l="1"/>
  <c r="I57" i="1"/>
  <c r="I55" i="1"/>
  <c r="I54" i="1"/>
  <c r="I53" i="1"/>
  <c r="I52" i="1"/>
  <c r="I51" i="1"/>
  <c r="I50" i="1"/>
  <c r="I49" i="1"/>
  <c r="G9" i="12"/>
  <c r="G8" i="12" s="1"/>
  <c r="I9" i="12"/>
  <c r="I8" i="12" s="1"/>
  <c r="K9" i="12"/>
  <c r="O9" i="12"/>
  <c r="Q9" i="12"/>
  <c r="Q8" i="12" s="1"/>
  <c r="V9" i="12"/>
  <c r="V8" i="12" s="1"/>
  <c r="G10" i="12"/>
  <c r="M10" i="12" s="1"/>
  <c r="I10" i="12"/>
  <c r="K10" i="12"/>
  <c r="K8" i="12" s="1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O8" i="12" s="1"/>
  <c r="Q12" i="12"/>
  <c r="V12" i="12"/>
  <c r="G13" i="12"/>
  <c r="I13" i="12"/>
  <c r="K13" i="12"/>
  <c r="M13" i="12"/>
  <c r="Q13" i="12"/>
  <c r="V13" i="12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K26" i="12"/>
  <c r="M26" i="12"/>
  <c r="Q26" i="12"/>
  <c r="V26" i="12"/>
  <c r="G27" i="12"/>
  <c r="I27" i="12"/>
  <c r="K27" i="12"/>
  <c r="M27" i="12"/>
  <c r="Q27" i="12"/>
  <c r="V27" i="12"/>
  <c r="G28" i="12"/>
  <c r="M28" i="12" s="1"/>
  <c r="I28" i="12"/>
  <c r="K28" i="12"/>
  <c r="O28" i="12"/>
  <c r="Q28" i="12"/>
  <c r="V28" i="12"/>
  <c r="G29" i="12"/>
  <c r="O29" i="12"/>
  <c r="Q29" i="12"/>
  <c r="G30" i="12"/>
  <c r="M30" i="12" s="1"/>
  <c r="M29" i="12" s="1"/>
  <c r="I30" i="12"/>
  <c r="I29" i="12" s="1"/>
  <c r="K30" i="12"/>
  <c r="K29" i="12" s="1"/>
  <c r="O30" i="12"/>
  <c r="Q30" i="12"/>
  <c r="V30" i="12"/>
  <c r="V29" i="12" s="1"/>
  <c r="K32" i="12"/>
  <c r="V32" i="12"/>
  <c r="G33" i="12"/>
  <c r="G32" i="12" s="1"/>
  <c r="I33" i="12"/>
  <c r="I32" i="12" s="1"/>
  <c r="K33" i="12"/>
  <c r="M33" i="12"/>
  <c r="M32" i="12" s="1"/>
  <c r="O32" i="12"/>
  <c r="Q33" i="12"/>
  <c r="V33" i="12"/>
  <c r="G35" i="12"/>
  <c r="I35" i="12"/>
  <c r="K35" i="12"/>
  <c r="M35" i="12"/>
  <c r="Q35" i="12"/>
  <c r="Q32" i="12" s="1"/>
  <c r="V35" i="12"/>
  <c r="G38" i="12"/>
  <c r="I38" i="12"/>
  <c r="I37" i="12" s="1"/>
  <c r="K38" i="12"/>
  <c r="M38" i="12"/>
  <c r="O38" i="12"/>
  <c r="O37" i="12" s="1"/>
  <c r="Q38" i="12"/>
  <c r="V38" i="12"/>
  <c r="V37" i="12" s="1"/>
  <c r="G39" i="12"/>
  <c r="G37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K37" i="12" s="1"/>
  <c r="O41" i="12"/>
  <c r="Q41" i="12"/>
  <c r="V41" i="12"/>
  <c r="G42" i="12"/>
  <c r="I42" i="12"/>
  <c r="K42" i="12"/>
  <c r="M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Q37" i="12" s="1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Q49" i="12"/>
  <c r="V49" i="12"/>
  <c r="G50" i="12"/>
  <c r="I50" i="12"/>
  <c r="K50" i="12"/>
  <c r="M50" i="12"/>
  <c r="O50" i="12"/>
  <c r="Q50" i="12"/>
  <c r="V50" i="12"/>
  <c r="G51" i="12"/>
  <c r="V51" i="12"/>
  <c r="G52" i="12"/>
  <c r="M52" i="12" s="1"/>
  <c r="M51" i="12" s="1"/>
  <c r="I52" i="12"/>
  <c r="I51" i="12" s="1"/>
  <c r="K52" i="12"/>
  <c r="K51" i="12" s="1"/>
  <c r="O51" i="12"/>
  <c r="Q52" i="12"/>
  <c r="Q51" i="12" s="1"/>
  <c r="V52" i="12"/>
  <c r="G54" i="12"/>
  <c r="K54" i="12"/>
  <c r="Q54" i="12"/>
  <c r="G55" i="12"/>
  <c r="I55" i="12"/>
  <c r="I54" i="12" s="1"/>
  <c r="K55" i="12"/>
  <c r="M55" i="12"/>
  <c r="M54" i="12" s="1"/>
  <c r="O55" i="12"/>
  <c r="O54" i="12" s="1"/>
  <c r="Q55" i="12"/>
  <c r="V55" i="12"/>
  <c r="V54" i="12" s="1"/>
  <c r="K56" i="12"/>
  <c r="O56" i="12"/>
  <c r="G57" i="12"/>
  <c r="G56" i="12" s="1"/>
  <c r="I57" i="12"/>
  <c r="I56" i="12" s="1"/>
  <c r="K57" i="12"/>
  <c r="O57" i="12"/>
  <c r="Q57" i="12"/>
  <c r="Q56" i="12" s="1"/>
  <c r="V57" i="12"/>
  <c r="V56" i="12" s="1"/>
  <c r="I58" i="12"/>
  <c r="G59" i="12"/>
  <c r="M59" i="12" s="1"/>
  <c r="I59" i="12"/>
  <c r="K59" i="12"/>
  <c r="K58" i="12" s="1"/>
  <c r="O59" i="12"/>
  <c r="Q59" i="12"/>
  <c r="Q58" i="12" s="1"/>
  <c r="V59" i="12"/>
  <c r="G60" i="12"/>
  <c r="I60" i="12"/>
  <c r="K60" i="12"/>
  <c r="M60" i="12"/>
  <c r="O60" i="12"/>
  <c r="O58" i="12" s="1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V58" i="12" s="1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I66" i="12"/>
  <c r="V66" i="12"/>
  <c r="G67" i="12"/>
  <c r="G66" i="12" s="1"/>
  <c r="I67" i="12"/>
  <c r="K67" i="12"/>
  <c r="K66" i="12" s="1"/>
  <c r="M67" i="12"/>
  <c r="M66" i="12" s="1"/>
  <c r="O67" i="12"/>
  <c r="Q67" i="12"/>
  <c r="Q66" i="12" s="1"/>
  <c r="V67" i="12"/>
  <c r="G68" i="12"/>
  <c r="I68" i="12"/>
  <c r="K68" i="12"/>
  <c r="M68" i="12"/>
  <c r="O68" i="12"/>
  <c r="O66" i="12" s="1"/>
  <c r="Q68" i="12"/>
  <c r="V68" i="12"/>
  <c r="I69" i="12"/>
  <c r="K69" i="12"/>
  <c r="O69" i="12"/>
  <c r="G70" i="12"/>
  <c r="M70" i="12" s="1"/>
  <c r="M69" i="12" s="1"/>
  <c r="I70" i="12"/>
  <c r="K70" i="12"/>
  <c r="O70" i="12"/>
  <c r="Q70" i="12"/>
  <c r="V70" i="12"/>
  <c r="V69" i="12" s="1"/>
  <c r="O71" i="12"/>
  <c r="V71" i="12"/>
  <c r="G72" i="12"/>
  <c r="G71" i="12" s="1"/>
  <c r="I72" i="12"/>
  <c r="I71" i="12" s="1"/>
  <c r="K72" i="12"/>
  <c r="O72" i="12"/>
  <c r="Q72" i="12"/>
  <c r="Q71" i="12" s="1"/>
  <c r="V72" i="12"/>
  <c r="G73" i="12"/>
  <c r="M73" i="12" s="1"/>
  <c r="I73" i="12"/>
  <c r="K73" i="12"/>
  <c r="K71" i="12" s="1"/>
  <c r="O73" i="12"/>
  <c r="Q73" i="12"/>
  <c r="V73" i="12"/>
  <c r="G74" i="12"/>
  <c r="I74" i="12"/>
  <c r="K74" i="12"/>
  <c r="M74" i="12"/>
  <c r="O74" i="12"/>
  <c r="Q74" i="12"/>
  <c r="V74" i="12"/>
  <c r="AE76" i="12"/>
  <c r="F41" i="1" s="1"/>
  <c r="I20" i="1"/>
  <c r="I19" i="1"/>
  <c r="I16" i="1"/>
  <c r="G58" i="12" l="1"/>
  <c r="I56" i="1" s="1"/>
  <c r="I17" i="1" s="1"/>
  <c r="F40" i="1"/>
  <c r="G69" i="12"/>
  <c r="F39" i="1"/>
  <c r="M37" i="12"/>
  <c r="M58" i="12"/>
  <c r="AF76" i="12"/>
  <c r="M39" i="12"/>
  <c r="M72" i="12"/>
  <c r="M71" i="12" s="1"/>
  <c r="M57" i="12"/>
  <c r="M56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I58" i="1" l="1"/>
  <c r="G76" i="12"/>
  <c r="F42" i="1"/>
  <c r="G40" i="1"/>
  <c r="H40" i="1" s="1"/>
  <c r="I40" i="1" s="1"/>
  <c r="G41" i="1"/>
  <c r="H41" i="1" s="1"/>
  <c r="I41" i="1" s="1"/>
  <c r="G39" i="1"/>
  <c r="G42" i="1" s="1"/>
  <c r="G25" i="1" s="1"/>
  <c r="A25" i="1" s="1"/>
  <c r="G23" i="1" l="1"/>
  <c r="A23" i="1" s="1"/>
  <c r="G28" i="1"/>
  <c r="G26" i="1"/>
  <c r="A26" i="1"/>
  <c r="H39" i="1"/>
  <c r="I18" i="1"/>
  <c r="I21" i="1" s="1"/>
  <c r="I60" i="1"/>
  <c r="J54" i="1" l="1"/>
  <c r="J52" i="1"/>
  <c r="J50" i="1"/>
  <c r="J53" i="1"/>
  <c r="J56" i="1"/>
  <c r="J51" i="1"/>
  <c r="J55" i="1"/>
  <c r="J49" i="1"/>
  <c r="J58" i="1"/>
  <c r="J57" i="1"/>
  <c r="J59" i="1"/>
  <c r="H42" i="1"/>
  <c r="I39" i="1"/>
  <c r="I42" i="1" s="1"/>
  <c r="G24" i="1"/>
  <c r="A27" i="1" s="1"/>
  <c r="A24" i="1"/>
  <c r="J60" i="1" l="1"/>
  <c r="A29" i="1"/>
  <c r="G29" i="1"/>
  <c r="G27" i="1" s="1"/>
  <c r="J39" i="1"/>
  <c r="J42" i="1" s="1"/>
  <c r="J41" i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Hewlett-Packard Company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<sst xmlns="http://schemas.openxmlformats.org/spreadsheetml/2006/main" count="565" uniqueCount="247">
  <si>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</si>
  <si>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</si>
  <si>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</si>
  <si>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</si>
  <si>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</si>
  <si>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</si>
  <si>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</si>
  <si>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</si>
  <si>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</si>
  <si>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</si>
  <si>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</si>
  <si>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</si>
  <si>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</si>
  <si>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</si>
  <si>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</si>
  <si>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</si>
  <si>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</si>
  <si>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</si>
  <si>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</si>
  <si>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</si>
  <si>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</si>
  <si>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</si>
  <si>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</si>
  <si>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</si>
  <si>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</si>
  <si>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</si>
  <si>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</si>
  <si>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</si>
  <si>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</si>
  <si>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</si>
  <si>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</si>
  <si>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</si>
  <si>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</si>
  <si>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</si>
  <si>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</si>
  <si>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</si>
  <si>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</si>
  <si>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</si>
  <si>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</si>
  <si>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</si>
  <si>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</si>
  <si>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</si>
  <si>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</si>
  <si>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2.06</t>
  </si>
  <si>
    <t>DPS</t>
  </si>
  <si>
    <t>Přípojka plynu, venkovní plynovod</t>
  </si>
  <si>
    <t>Objekt:</t>
  </si>
  <si>
    <t>Rozpočet:</t>
  </si>
  <si>
    <t>2017/031</t>
  </si>
  <si>
    <t>NOVOSTAVBA HASIČ. ZBROJ, OPAVA KYLEŠ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</si>
  <si>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</si>
  <si>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</si>
  <si>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</si>
  <si>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</si>
  <si>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</si>
  <si>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</si>
  <si>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</si>
  <si>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45</t>
  </si>
  <si>
    <t>Podkladní a vedlejší konstrukce</t>
  </si>
  <si>
    <t>5</t>
  </si>
  <si>
    <t>Komunikace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</si>
  <si>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</si>
  <si>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</si>
  <si>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</si>
  <si>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</si>
  <si>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</si>
  <si>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</si>
  <si>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99</t>
  </si>
  <si>
    <t>Staveništní přesun hmot</t>
  </si>
  <si>
    <t>723</t>
  </si>
  <si>
    <t>Vnitřní plynovod</t>
  </si>
  <si>
    <t>M21</t>
  </si>
  <si>
    <t>Elektromontáže</t>
  </si>
  <si>
    <t>M23</t>
  </si>
  <si>
    <t>Montáže potrubí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</si>
  <si>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</si>
  <si>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</si>
  <si>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</si>
  <si>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</si>
  <si>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</si>
  <si>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</si>
  <si>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</si>
  <si>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</si>
  <si>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</si>
  <si>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</si>
  <si>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</si>
  <si>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</si>
  <si>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</si>
  <si>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</si>
  <si>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</si>
  <si>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</si>
  <si>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</si>
  <si>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</si>
  <si>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</si>
  <si>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</si>
  <si>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</si>
  <si>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</si>
  <si>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</si>
  <si>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</si>
  <si>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</si>
  <si>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</si>
  <si>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</si>
  <si>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</si>
  <si>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</si>
  <si>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</si>
  <si>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</si>
  <si>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</si>
  <si>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113107143</t>
  </si>
  <si>
    <t>Odstranění podkladu pl.do 200 m2, živice tl. 15 cm</t>
  </si>
  <si>
    <t>m2</t>
  </si>
  <si>
    <t>RTS 15/ I</t>
  </si>
  <si>
    <t>Indiv</t>
  </si>
  <si>
    <t>Práce</t>
  </si>
  <si>
    <t>POL1_1</t>
  </si>
  <si>
    <t>113107213</t>
  </si>
  <si>
    <t>Odstranění podkladu nad 200 m2,kam.těžené tl.30 cm</t>
  </si>
  <si>
    <t>115101221R00</t>
  </si>
  <si>
    <t>Čerpání vody na výšku 10 - 25 m, přítok do 500 l</t>
  </si>
  <si>
    <t>hod</t>
  </si>
  <si>
    <t>Vlastní</t>
  </si>
  <si>
    <t>115101301</t>
  </si>
  <si>
    <t>Pohotovost čerp.soupravy, výška 10 m, přítok 500 l</t>
  </si>
  <si>
    <t>den</t>
  </si>
  <si>
    <t>RTS 19/ II</t>
  </si>
  <si>
    <t>119001422</t>
  </si>
  <si>
    <t>Dočasné zajištění kabelů - v počtu 3 - 6 kabelů</t>
  </si>
  <si>
    <t>m</t>
  </si>
  <si>
    <t>132201102</t>
  </si>
  <si>
    <t>Hloubení rýh šířky do 60 cm v hor.3 nad 100 m3</t>
  </si>
  <si>
    <t>m3</t>
  </si>
  <si>
    <t>RTS 12/ II</t>
  </si>
  <si>
    <t>0,6*1,1*165</t>
  </si>
  <si>
    <t>VV</t>
  </si>
  <si>
    <t>1415489</t>
  </si>
  <si>
    <t>Nasunutí potrubí do chráničky, osazení chráničky</t>
  </si>
  <si>
    <t>161101101</t>
  </si>
  <si>
    <t>Svislé přemístění výkopku z hor.1-4 do 2,5 m</t>
  </si>
  <si>
    <t>POL1_0</t>
  </si>
  <si>
    <t>162701105</t>
  </si>
  <si>
    <t>Vodorovné přemístění výkopku z hor.1-4 do 10000 m</t>
  </si>
  <si>
    <t>174101101</t>
  </si>
  <si>
    <t>Zásyp jam, rýh, šachet se zhutněním</t>
  </si>
  <si>
    <t>108,9-39,6-9,9</t>
  </si>
  <si>
    <t>175101101</t>
  </si>
  <si>
    <t>Obsyp potrubí bez prohození sypaniny</t>
  </si>
  <si>
    <t>0,6*0,4*165</t>
  </si>
  <si>
    <t>175101109</t>
  </si>
  <si>
    <t>Příplatek za prohození sypaniny pro obsyp potrubí</t>
  </si>
  <si>
    <t>998546</t>
  </si>
  <si>
    <t>Poplatek za skládku</t>
  </si>
  <si>
    <t>t</t>
  </si>
  <si>
    <t>15*1,8</t>
  </si>
  <si>
    <t>5833732</t>
  </si>
  <si>
    <t>Štěrkopísek frakce 0-8 C</t>
  </si>
  <si>
    <t>T</t>
  </si>
  <si>
    <t>SPCM</t>
  </si>
  <si>
    <t>Specifikace</t>
  </si>
  <si>
    <t>POL3_1</t>
  </si>
  <si>
    <t>5834420</t>
  </si>
  <si>
    <t>Štěrkodrtě frakce 0-125 B</t>
  </si>
  <si>
    <t>896457</t>
  </si>
  <si>
    <t>Chránička Dn 100</t>
  </si>
  <si>
    <t>POL3_</t>
  </si>
  <si>
    <t>451595111</t>
  </si>
  <si>
    <t>Lože pod potrubí z prohozeného výkopku</t>
  </si>
  <si>
    <t>0,6*0,1*165</t>
  </si>
  <si>
    <t>566903111</t>
  </si>
  <si>
    <t>Vyspravení podkladu po překopech kam.hrubě drceným</t>
  </si>
  <si>
    <t>2*0,3*2</t>
  </si>
  <si>
    <t>566904111</t>
  </si>
  <si>
    <t>Vyspravení podkladu po překopech kam.obal.asfaltem</t>
  </si>
  <si>
    <t>2*0,15*2,8</t>
  </si>
  <si>
    <t>871161121</t>
  </si>
  <si>
    <t>Montáž trubek polyetylenových ve výkopu 32 mm</t>
  </si>
  <si>
    <t>871241121</t>
  </si>
  <si>
    <t>Montáž potrubí polyetylenového ve výkopu d 90 mm</t>
  </si>
  <si>
    <t>879172199</t>
  </si>
  <si>
    <t>Příplatek za montáž přípojek DN 32-80</t>
  </si>
  <si>
    <t>kus</t>
  </si>
  <si>
    <t>899712111</t>
  </si>
  <si>
    <t>Orientační tabulky na zdivu</t>
  </si>
  <si>
    <t>899912111</t>
  </si>
  <si>
    <t>Ocelové objímky z pás. oceli do chráničky, DN 100</t>
  </si>
  <si>
    <t>871181120</t>
  </si>
  <si>
    <t>HZS</t>
  </si>
  <si>
    <t>POL10_1</t>
  </si>
  <si>
    <t>28613048.</t>
  </si>
  <si>
    <t>Koleno 90° d 90 m PE 100</t>
  </si>
  <si>
    <t>28613070.</t>
  </si>
  <si>
    <t>T-kus odbočkový navrtávací  PE 100 d63/32</t>
  </si>
  <si>
    <t>28613142.</t>
  </si>
  <si>
    <t>Elektrovíčko d  32 mm PE 100 SDR 11</t>
  </si>
  <si>
    <t>28613145.</t>
  </si>
  <si>
    <t>Elektrovíčko d  90 mm PE 100 SDR 11</t>
  </si>
  <si>
    <t>28613636</t>
  </si>
  <si>
    <t>Trubka RP PE100 SDR11 32x3,0 mm L100m plyn</t>
  </si>
  <si>
    <t>Trubka RP PE 100  SDR17 90x5,8 mm L100m plyn</t>
  </si>
  <si>
    <t>3194190</t>
  </si>
  <si>
    <t>Zátka DN       1" vnější závit černá</t>
  </si>
  <si>
    <t>28314142.</t>
  </si>
  <si>
    <t>Fólie výstražná š. 330 x 1,2 mm bílá 3,3 m/kg</t>
  </si>
  <si>
    <t>kg</t>
  </si>
  <si>
    <t>170/3,3</t>
  </si>
  <si>
    <t>919735112</t>
  </si>
  <si>
    <t>Řezání stávajícího živičného krytu tl. 5 - 10 cm</t>
  </si>
  <si>
    <t>998276101</t>
  </si>
  <si>
    <t>Přesun hmot, trubní vedení plastová, otevř. výkop</t>
  </si>
  <si>
    <t>723124</t>
  </si>
  <si>
    <t>Montáž a dodávka skříně HUP, včetně základu</t>
  </si>
  <si>
    <t>ks</t>
  </si>
  <si>
    <t>723213335U00</t>
  </si>
  <si>
    <t>Kulový kohout  1"</t>
  </si>
  <si>
    <t>POL1_7</t>
  </si>
  <si>
    <t>723239103</t>
  </si>
  <si>
    <t>Montáž plynovodních armatur, 2 závity, G 1</t>
  </si>
  <si>
    <t>723546</t>
  </si>
  <si>
    <t>998723101</t>
  </si>
  <si>
    <t>Přesun hmot pro vnitřní plynovod, výšky do 6 m</t>
  </si>
  <si>
    <t>POL1_1001</t>
  </si>
  <si>
    <t>28653148.</t>
  </si>
  <si>
    <t>Vsuvka podpůrná  typ  d 32 mm</t>
  </si>
  <si>
    <t>POL3_7</t>
  </si>
  <si>
    <t>28653233.</t>
  </si>
  <si>
    <t>Objímka 32 S (pro spojku ) plyn</t>
  </si>
  <si>
    <t>341</t>
  </si>
  <si>
    <t>vyhledávací vodič 2xCY 4 mm2</t>
  </si>
  <si>
    <t>743612111</t>
  </si>
  <si>
    <t>Mtz uzem v zemi pasku fezn ve meste</t>
  </si>
  <si>
    <t>RTS 13/ I</t>
  </si>
  <si>
    <t>POL1_9</t>
  </si>
  <si>
    <t>230230016</t>
  </si>
  <si>
    <t>Hlavní tlaková zkouška vzduchem 0,6 MPa, DN 50</t>
  </si>
  <si>
    <t>979081111</t>
  </si>
  <si>
    <t>Odvoz suti a vybour. hmot na skládku do 1 km</t>
  </si>
  <si>
    <t>979081121</t>
  </si>
  <si>
    <t>Příplatek k odvozu za každý další 1 km</t>
  </si>
  <si>
    <t>979990113</t>
  </si>
  <si>
    <t>Poplatek za skládku suti - obalovaný asfalt</t>
  </si>
  <si>
    <t>SUM</t>
  </si>
  <si>
    <t>Poznámky uchazeče k zadání</t>
  </si>
  <si>
    <t>POPUZIV</t>
  </si>
  <si>
    <t>END</t>
  </si>
  <si>
    <t>Vpuštění plynu potrubí D90 - soubor prací a dodávek</t>
  </si>
  <si>
    <t>přepojení stávajícího rozvodu plynu na nové potr. - kompletní dodávka a montáž</t>
  </si>
  <si>
    <t>ČÍSLO PŘÍLOHY: 03-06.2 | 03-06.7 | 03-06.8 | 03-06.13 |</t>
  </si>
  <si>
    <t>ZPRAC. CÚ 1019/II</t>
  </si>
  <si>
    <t xml:space="preserve">Přípojka plynu, venkovní plynovod (CPV 45231200-7)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</si>
</sst>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9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40" xfId="0" applyNumberFormat="1" applyFont="1" applyFill="1" applyBorder="1" applyAlignment="1" applyProtection="1">
      <alignment vertical="top" shrinkToFit="1"/>
    </xf>
    <xf numFmtId="0" fontId="16" fillId="0" borderId="44" xfId="0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vertical="top"/>
    </xf>
    <xf numFmtId="49" fontId="16" fillId="0" borderId="45" xfId="0" applyNumberFormat="1" applyFont="1" applyBorder="1" applyAlignment="1" applyProtection="1">
      <alignment horizontal="left" vertical="top" wrapText="1"/>
    </xf>
    <xf numFmtId="0" fontId="16" fillId="0" borderId="45" xfId="0" applyFont="1" applyBorder="1" applyAlignment="1" applyProtection="1">
      <alignment horizontal="center" vertical="top" shrinkToFit="1"/>
    </xf>
    <xf numFmtId="164" fontId="16" fillId="0" borderId="45" xfId="0" applyNumberFormat="1" applyFont="1" applyBorder="1" applyAlignment="1" applyProtection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</xf>
    <xf numFmtId="4" fontId="16" fillId="0" borderId="45" xfId="0" applyNumberFormat="1" applyFont="1" applyBorder="1" applyAlignment="1" applyProtection="1">
      <alignment vertical="top" shrinkToFit="1"/>
    </xf>
    <xf numFmtId="4" fontId="16" fillId="0" borderId="46" xfId="0" applyNumberFormat="1" applyFont="1" applyBorder="1" applyAlignment="1" applyProtection="1">
      <alignment vertical="top" shrinkToFit="1"/>
    </xf>
    <xf numFmtId="0" fontId="16" fillId="0" borderId="41" xfId="0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vertical="top"/>
    </xf>
    <xf numFmtId="49" fontId="16" fillId="0" borderId="42" xfId="0" applyNumberFormat="1" applyFont="1" applyBorder="1" applyAlignment="1" applyProtection="1">
      <alignment horizontal="left" vertical="top" wrapText="1"/>
    </xf>
    <xf numFmtId="0" fontId="16" fillId="0" borderId="42" xfId="0" applyFont="1" applyBorder="1" applyAlignment="1" applyProtection="1">
      <alignment horizontal="center" vertical="top" shrinkToFit="1"/>
    </xf>
    <xf numFmtId="164" fontId="16" fillId="0" borderId="42" xfId="0" applyNumberFormat="1" applyFont="1" applyBorder="1" applyAlignment="1" applyProtection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</xf>
    <xf numFmtId="4" fontId="16" fillId="0" borderId="42" xfId="0" applyNumberFormat="1" applyFont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4" fontId="16" fillId="0" borderId="0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1" fillId="0" borderId="6" xfId="0" applyNumberFormat="1" applyFont="1" applyBorder="1" applyAlignment="1">
      <alignment horizontal="right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4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41" t="s">
        <v>4</v>
      </c>
      <c r="C1" s="242"/>
      <c r="D1" s="242"/>
      <c r="E1" s="242"/>
      <c r="F1" s="242"/>
      <c r="G1" s="242"/>
      <c r="H1" s="242"/>
      <c r="I1" s="242"/>
      <c r="J1" s="243"/>
    </row>
    <row r="2" spans="1:15" ht="36" customHeight="1" x14ac:dyDescent="0.2">
      <c r="A2" s="2"/>
      <c r="B2" s="76" t="s">
        <v>24</v>
      </c>
      <c r="C2" s="77"/>
      <c r="D2" s="78" t="s">
        <v>48</v>
      </c>
      <c r="E2" s="247" t="s">
        <v>49</v>
      </c>
      <c r="F2" s="248"/>
      <c r="G2" s="248"/>
      <c r="H2" s="248"/>
      <c r="I2" s="248"/>
      <c r="J2" s="249"/>
      <c r="O2" s="1"/>
    </row>
    <row r="3" spans="1:15" ht="27" customHeight="1" x14ac:dyDescent="0.2">
      <c r="A3" s="2"/>
      <c r="B3" s="79" t="s">
        <v>46</v>
      </c>
      <c r="C3" s="77"/>
      <c r="D3" s="80" t="s">
        <v>43</v>
      </c>
      <c r="E3" s="250" t="s">
        <v>246</v>
      </c>
      <c r="F3" s="251"/>
      <c r="G3" s="251"/>
      <c r="H3" s="251"/>
      <c r="I3" s="251"/>
      <c r="J3" s="252"/>
    </row>
    <row r="4" spans="1:15" ht="23.25" customHeight="1" x14ac:dyDescent="0.2">
      <c r="A4" s="75">
        <v>439</v>
      </c>
      <c r="B4" s="81" t="s">
        <v>47</v>
      </c>
      <c r="C4" s="82"/>
      <c r="D4" s="83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2">
      <c r="A5" s="2"/>
      <c r="B5" s="31" t="s">
        <v>23</v>
      </c>
      <c r="D5" s="233"/>
      <c r="E5" s="234"/>
      <c r="F5" s="234"/>
      <c r="G5" s="234"/>
      <c r="H5" s="18" t="s">
        <v>42</v>
      </c>
      <c r="I5" s="22"/>
      <c r="J5" s="8"/>
    </row>
    <row r="6" spans="1:15" ht="15.75" customHeight="1" x14ac:dyDescent="0.2">
      <c r="A6" s="2"/>
      <c r="B6" s="28"/>
      <c r="C6" s="54"/>
      <c r="D6" s="235"/>
      <c r="E6" s="236"/>
      <c r="F6" s="236"/>
      <c r="G6" s="236"/>
      <c r="H6" s="18" t="s">
        <v>36</v>
      </c>
      <c r="I6" s="22"/>
      <c r="J6" s="8"/>
    </row>
    <row r="7" spans="1:15" ht="15.75" customHeight="1" x14ac:dyDescent="0.2">
      <c r="A7" s="2"/>
      <c r="B7" s="29"/>
      <c r="C7" s="55"/>
      <c r="D7" s="52"/>
      <c r="E7" s="237"/>
      <c r="F7" s="238"/>
      <c r="G7" s="23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5"/>
      <c r="D10" s="52"/>
      <c r="E10" s="56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55"/>
      <c r="E11" s="255"/>
      <c r="F11" s="255"/>
      <c r="G11" s="255"/>
      <c r="H11" s="18" t="s">
        <v>42</v>
      </c>
      <c r="I11" s="85"/>
      <c r="J11" s="8"/>
    </row>
    <row r="12" spans="1:15" ht="15.75" customHeight="1" x14ac:dyDescent="0.2">
      <c r="A12" s="2"/>
      <c r="B12" s="28"/>
      <c r="C12" s="54"/>
      <c r="D12" s="227"/>
      <c r="E12" s="227"/>
      <c r="F12" s="227"/>
      <c r="G12" s="227"/>
      <c r="H12" s="18" t="s">
        <v>36</v>
      </c>
      <c r="I12" s="85"/>
      <c r="J12" s="8"/>
    </row>
    <row r="13" spans="1:15" ht="15.75" customHeight="1" x14ac:dyDescent="0.2">
      <c r="A13" s="2"/>
      <c r="B13" s="29"/>
      <c r="C13" s="55"/>
      <c r="D13" s="84"/>
      <c r="E13" s="231"/>
      <c r="F13" s="232"/>
      <c r="G13" s="232"/>
      <c r="H13" s="19"/>
      <c r="I13" s="23"/>
      <c r="J13" s="34"/>
    </row>
    <row r="14" spans="1:15" ht="24" customHeight="1" x14ac:dyDescent="0.2">
      <c r="A14" s="2"/>
      <c r="B14" s="43" t="s">
        <v>22</v>
      </c>
      <c r="C14" s="57"/>
      <c r="D14" s="58"/>
      <c r="E14" s="59"/>
      <c r="F14" s="44"/>
      <c r="G14" s="239" t="s">
        <v>244</v>
      </c>
      <c r="H14" s="240"/>
      <c r="I14" s="44"/>
      <c r="J14" s="45"/>
    </row>
    <row r="15" spans="1:15" ht="32.25" customHeight="1" x14ac:dyDescent="0.2">
      <c r="A15" s="2"/>
      <c r="B15" s="35" t="s">
        <v>34</v>
      </c>
      <c r="C15" s="60"/>
      <c r="D15" s="53"/>
      <c r="E15" s="253" t="s">
        <v>245</v>
      </c>
      <c r="F15" s="254"/>
      <c r="G15" s="237"/>
      <c r="H15" s="237"/>
      <c r="I15" s="256" t="s">
        <v>31</v>
      </c>
      <c r="J15" s="257"/>
    </row>
    <row r="16" spans="1:15" ht="23.25" customHeight="1" x14ac:dyDescent="0.2">
      <c r="A16" s="138" t="s">
        <v>26</v>
      </c>
      <c r="B16" s="38" t="s">
        <v>26</v>
      </c>
      <c r="C16" s="61"/>
      <c r="D16" s="62"/>
      <c r="E16" s="216"/>
      <c r="F16" s="217"/>
      <c r="G16" s="216"/>
      <c r="H16" s="217"/>
      <c r="I16" s="216">
        <f>SUMIF(F49:F59,A16,I49:I59)+SUMIF(F49:F59,"PSU",I49:I59)</f>
        <v>0</v>
      </c>
      <c r="J16" s="218"/>
    </row>
    <row r="17" spans="1:10" ht="23.25" customHeight="1" x14ac:dyDescent="0.2">
      <c r="A17" s="138" t="s">
        <v>27</v>
      </c>
      <c r="B17" s="38" t="s">
        <v>27</v>
      </c>
      <c r="C17" s="61"/>
      <c r="D17" s="62"/>
      <c r="E17" s="216"/>
      <c r="F17" s="217"/>
      <c r="G17" s="216"/>
      <c r="H17" s="217"/>
      <c r="I17" s="216">
        <f>SUMIF(F49:F59,A17,I49:I59)</f>
        <v>0</v>
      </c>
      <c r="J17" s="218"/>
    </row>
    <row r="18" spans="1:10" ht="23.25" customHeight="1" x14ac:dyDescent="0.2">
      <c r="A18" s="138" t="s">
        <v>28</v>
      </c>
      <c r="B18" s="38" t="s">
        <v>28</v>
      </c>
      <c r="C18" s="61"/>
      <c r="D18" s="62"/>
      <c r="E18" s="216"/>
      <c r="F18" s="217"/>
      <c r="G18" s="216"/>
      <c r="H18" s="217"/>
      <c r="I18" s="216">
        <f>SUMIF(F49:F59,A18,I49:I59)</f>
        <v>0</v>
      </c>
      <c r="J18" s="218"/>
    </row>
    <row r="19" spans="1:10" ht="23.25" customHeight="1" x14ac:dyDescent="0.2">
      <c r="A19" s="138" t="s">
        <v>78</v>
      </c>
      <c r="B19" s="38" t="s">
        <v>29</v>
      </c>
      <c r="C19" s="61"/>
      <c r="D19" s="62"/>
      <c r="E19" s="216"/>
      <c r="F19" s="217"/>
      <c r="G19" s="216"/>
      <c r="H19" s="217"/>
      <c r="I19" s="216">
        <f>SUMIF(F49:F59,A19,I49:I59)</f>
        <v>0</v>
      </c>
      <c r="J19" s="218"/>
    </row>
    <row r="20" spans="1:10" ht="23.25" customHeight="1" x14ac:dyDescent="0.2">
      <c r="A20" s="138" t="s">
        <v>79</v>
      </c>
      <c r="B20" s="38" t="s">
        <v>30</v>
      </c>
      <c r="C20" s="61"/>
      <c r="D20" s="62"/>
      <c r="E20" s="216"/>
      <c r="F20" s="217"/>
      <c r="G20" s="216"/>
      <c r="H20" s="217"/>
      <c r="I20" s="216">
        <f>SUMIF(F49:F59,A20,I49:I59)</f>
        <v>0</v>
      </c>
      <c r="J20" s="218"/>
    </row>
    <row r="21" spans="1:10" ht="23.25" customHeight="1" x14ac:dyDescent="0.2">
      <c r="A21" s="2"/>
      <c r="B21" s="47" t="s">
        <v>31</v>
      </c>
      <c r="C21" s="63"/>
      <c r="D21" s="64"/>
      <c r="E21" s="219"/>
      <c r="F21" s="258"/>
      <c r="G21" s="219"/>
      <c r="H21" s="258"/>
      <c r="I21" s="219">
        <f>SUM(I16:J20)</f>
        <v>0</v>
      </c>
      <c r="J21" s="220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15</v>
      </c>
      <c r="F24" s="39" t="s">
        <v>0</v>
      </c>
      <c r="G24" s="212">
        <f>A23</f>
        <v>0</v>
      </c>
      <c r="H24" s="213"/>
      <c r="I24" s="21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214">
        <f>ZakladDPHZaklVypocet</f>
        <v>0</v>
      </c>
      <c r="H25" s="215"/>
      <c r="I25" s="21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3"/>
      <c r="E26" s="68">
        <f>SazbaDPH2</f>
        <v>21</v>
      </c>
      <c r="F26" s="30" t="s">
        <v>0</v>
      </c>
      <c r="G26" s="244">
        <f>A25</f>
        <v>0</v>
      </c>
      <c r="H26" s="245"/>
      <c r="I26" s="24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246">
        <f>CenaCelkem-(ZakladDPHSni+DPHSni+ZakladDPHZakl+DPHZakl)</f>
        <v>0</v>
      </c>
      <c r="H27" s="246"/>
      <c r="I27" s="24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22">
        <f>ZakladDPHSniVypocet+ZakladDPHZaklVypocet</f>
        <v>0</v>
      </c>
      <c r="H28" s="222"/>
      <c r="I28" s="222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1">
        <f>A27</f>
        <v>0</v>
      </c>
      <c r="H29" s="221"/>
      <c r="I29" s="221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23"/>
      <c r="E34" s="224"/>
      <c r="G34" s="225"/>
      <c r="H34" s="226"/>
      <c r="I34" s="226"/>
      <c r="J34" s="25"/>
    </row>
    <row r="35" spans="1:10" ht="12.75" customHeight="1" x14ac:dyDescent="0.2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50</v>
      </c>
      <c r="C39" s="206"/>
      <c r="D39" s="206"/>
      <c r="E39" s="206"/>
      <c r="F39" s="99">
        <f>'2.06 2.06 Pol'!AE76</f>
        <v>0</v>
      </c>
      <c r="G39" s="100">
        <f>'2.06 2.06 Pol'!AF76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43</v>
      </c>
      <c r="C40" s="207" t="s">
        <v>45</v>
      </c>
      <c r="D40" s="207"/>
      <c r="E40" s="207"/>
      <c r="F40" s="104">
        <f>'2.06 2.06 Pol'!AE76</f>
        <v>0</v>
      </c>
      <c r="G40" s="105">
        <f>'2.06 2.06 Pol'!AF76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206" t="s">
        <v>44</v>
      </c>
      <c r="D41" s="206"/>
      <c r="E41" s="206"/>
      <c r="F41" s="108">
        <f>'2.06 2.06 Pol'!AE76</f>
        <v>0</v>
      </c>
      <c r="G41" s="101">
        <f>'2.06 2.06 Pol'!AF76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208" t="s">
        <v>51</v>
      </c>
      <c r="C42" s="209"/>
      <c r="D42" s="209"/>
      <c r="E42" s="210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53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55</v>
      </c>
      <c r="C49" s="204" t="s">
        <v>56</v>
      </c>
      <c r="D49" s="205"/>
      <c r="E49" s="205"/>
      <c r="F49" s="134" t="s">
        <v>26</v>
      </c>
      <c r="G49" s="135"/>
      <c r="H49" s="135"/>
      <c r="I49" s="135">
        <f>'2.06 2.06 Pol'!G8</f>
        <v>0</v>
      </c>
      <c r="J49" s="132" t="str">
        <f>IF(I60=0,"",I49/I60*100)</f>
        <v/>
      </c>
    </row>
    <row r="50" spans="1:10" ht="36.75" customHeight="1" x14ac:dyDescent="0.2">
      <c r="A50" s="123"/>
      <c r="B50" s="128" t="s">
        <v>57</v>
      </c>
      <c r="C50" s="204" t="s">
        <v>58</v>
      </c>
      <c r="D50" s="205"/>
      <c r="E50" s="205"/>
      <c r="F50" s="134" t="s">
        <v>26</v>
      </c>
      <c r="G50" s="135"/>
      <c r="H50" s="135"/>
      <c r="I50" s="135">
        <f>'2.06 2.06 Pol'!G29</f>
        <v>0</v>
      </c>
      <c r="J50" s="132" t="str">
        <f>IF(I60=0,"",I50/I60*100)</f>
        <v/>
      </c>
    </row>
    <row r="51" spans="1:10" ht="36.75" customHeight="1" x14ac:dyDescent="0.2">
      <c r="A51" s="123"/>
      <c r="B51" s="128" t="s">
        <v>59</v>
      </c>
      <c r="C51" s="204" t="s">
        <v>60</v>
      </c>
      <c r="D51" s="205"/>
      <c r="E51" s="205"/>
      <c r="F51" s="134" t="s">
        <v>26</v>
      </c>
      <c r="G51" s="135"/>
      <c r="H51" s="135"/>
      <c r="I51" s="135">
        <f>'2.06 2.06 Pol'!G32</f>
        <v>0</v>
      </c>
      <c r="J51" s="132" t="str">
        <f>IF(I60=0,"",I51/I60*100)</f>
        <v/>
      </c>
    </row>
    <row r="52" spans="1:10" ht="36.75" customHeight="1" x14ac:dyDescent="0.2">
      <c r="A52" s="123"/>
      <c r="B52" s="128" t="s">
        <v>61</v>
      </c>
      <c r="C52" s="204" t="s">
        <v>62</v>
      </c>
      <c r="D52" s="205"/>
      <c r="E52" s="205"/>
      <c r="F52" s="134" t="s">
        <v>26</v>
      </c>
      <c r="G52" s="135"/>
      <c r="H52" s="135"/>
      <c r="I52" s="135">
        <f>'2.06 2.06 Pol'!G37</f>
        <v>0</v>
      </c>
      <c r="J52" s="132" t="str">
        <f>IF(I60=0,"",I52/I60*100)</f>
        <v/>
      </c>
    </row>
    <row r="53" spans="1:10" ht="36.75" customHeight="1" x14ac:dyDescent="0.2">
      <c r="A53" s="123"/>
      <c r="B53" s="128" t="s">
        <v>63</v>
      </c>
      <c r="C53" s="204" t="s">
        <v>64</v>
      </c>
      <c r="D53" s="205"/>
      <c r="E53" s="205"/>
      <c r="F53" s="134" t="s">
        <v>26</v>
      </c>
      <c r="G53" s="135"/>
      <c r="H53" s="135"/>
      <c r="I53" s="135">
        <f>'2.06 2.06 Pol'!G51</f>
        <v>0</v>
      </c>
      <c r="J53" s="132" t="str">
        <f>IF(I60=0,"",I53/I60*100)</f>
        <v/>
      </c>
    </row>
    <row r="54" spans="1:10" ht="36.75" customHeight="1" x14ac:dyDescent="0.2">
      <c r="A54" s="123"/>
      <c r="B54" s="128" t="s">
        <v>65</v>
      </c>
      <c r="C54" s="204" t="s">
        <v>66</v>
      </c>
      <c r="D54" s="205"/>
      <c r="E54" s="205"/>
      <c r="F54" s="134" t="s">
        <v>26</v>
      </c>
      <c r="G54" s="135"/>
      <c r="H54" s="135"/>
      <c r="I54" s="135">
        <f>'2.06 2.06 Pol'!G54</f>
        <v>0</v>
      </c>
      <c r="J54" s="132" t="str">
        <f>IF(I60=0,"",I54/I60*100)</f>
        <v/>
      </c>
    </row>
    <row r="55" spans="1:10" ht="36.75" customHeight="1" x14ac:dyDescent="0.2">
      <c r="A55" s="123"/>
      <c r="B55" s="128" t="s">
        <v>67</v>
      </c>
      <c r="C55" s="204" t="s">
        <v>68</v>
      </c>
      <c r="D55" s="205"/>
      <c r="E55" s="205"/>
      <c r="F55" s="134" t="s">
        <v>26</v>
      </c>
      <c r="G55" s="135"/>
      <c r="H55" s="135"/>
      <c r="I55" s="135">
        <f>'2.06 2.06 Pol'!G56</f>
        <v>0</v>
      </c>
      <c r="J55" s="132" t="str">
        <f>IF(I60=0,"",I55/I60*100)</f>
        <v/>
      </c>
    </row>
    <row r="56" spans="1:10" ht="36.75" customHeight="1" x14ac:dyDescent="0.2">
      <c r="A56" s="123"/>
      <c r="B56" s="128" t="s">
        <v>69</v>
      </c>
      <c r="C56" s="204" t="s">
        <v>70</v>
      </c>
      <c r="D56" s="205"/>
      <c r="E56" s="205"/>
      <c r="F56" s="134" t="s">
        <v>27</v>
      </c>
      <c r="G56" s="135"/>
      <c r="H56" s="135"/>
      <c r="I56" s="135">
        <f>'2.06 2.06 Pol'!G58</f>
        <v>0</v>
      </c>
      <c r="J56" s="132" t="str">
        <f>IF(I60=0,"",I56/I60*100)</f>
        <v/>
      </c>
    </row>
    <row r="57" spans="1:10" ht="36.75" customHeight="1" x14ac:dyDescent="0.2">
      <c r="A57" s="123"/>
      <c r="B57" s="128" t="s">
        <v>71</v>
      </c>
      <c r="C57" s="204" t="s">
        <v>72</v>
      </c>
      <c r="D57" s="205"/>
      <c r="E57" s="205"/>
      <c r="F57" s="134" t="s">
        <v>28</v>
      </c>
      <c r="G57" s="135"/>
      <c r="H57" s="135"/>
      <c r="I57" s="135">
        <f>'2.06 2.06 Pol'!G66</f>
        <v>0</v>
      </c>
      <c r="J57" s="132" t="str">
        <f>IF(I60=0,"",I57/I60*100)</f>
        <v/>
      </c>
    </row>
    <row r="58" spans="1:10" ht="36.75" customHeight="1" x14ac:dyDescent="0.2">
      <c r="A58" s="123"/>
      <c r="B58" s="128" t="s">
        <v>73</v>
      </c>
      <c r="C58" s="204" t="s">
        <v>74</v>
      </c>
      <c r="D58" s="205"/>
      <c r="E58" s="205"/>
      <c r="F58" s="134" t="s">
        <v>28</v>
      </c>
      <c r="G58" s="135"/>
      <c r="H58" s="135"/>
      <c r="I58" s="135">
        <f>'2.06 2.06 Pol'!G69</f>
        <v>0</v>
      </c>
      <c r="J58" s="132" t="str">
        <f>IF(I60=0,"",I58/I60*100)</f>
        <v/>
      </c>
    </row>
    <row r="59" spans="1:10" ht="36.75" customHeight="1" x14ac:dyDescent="0.2">
      <c r="A59" s="123"/>
      <c r="B59" s="128" t="s">
        <v>75</v>
      </c>
      <c r="C59" s="204" t="s">
        <v>76</v>
      </c>
      <c r="D59" s="205"/>
      <c r="E59" s="205"/>
      <c r="F59" s="134" t="s">
        <v>77</v>
      </c>
      <c r="G59" s="135"/>
      <c r="H59" s="135"/>
      <c r="I59" s="135">
        <f>'2.06 2.06 Pol'!G71</f>
        <v>0</v>
      </c>
      <c r="J59" s="132" t="str">
        <f>IF(I60=0,"",I59/I60*100)</f>
        <v/>
      </c>
    </row>
    <row r="60" spans="1:10" ht="25.5" customHeight="1" x14ac:dyDescent="0.2">
      <c r="A60" s="124"/>
      <c r="B60" s="129" t="s">
        <v>1</v>
      </c>
      <c r="C60" s="130"/>
      <c r="D60" s="131"/>
      <c r="E60" s="131"/>
      <c r="F60" s="136"/>
      <c r="G60" s="137"/>
      <c r="H60" s="137"/>
      <c r="I60" s="137">
        <f>SUM(I49:I59)</f>
        <v>0</v>
      </c>
      <c r="J60" s="133">
        <f>SUM(J49:J59)</f>
        <v>0</v>
      </c>
    </row>
    <row r="61" spans="1:10" x14ac:dyDescent="0.2">
      <c r="F61" s="86"/>
      <c r="G61" s="86"/>
      <c r="H61" s="86"/>
      <c r="I61" s="86"/>
      <c r="J61" s="87"/>
    </row>
    <row r="62" spans="1:10" x14ac:dyDescent="0.2">
      <c r="F62" s="86"/>
      <c r="G62" s="86"/>
      <c r="H62" s="86"/>
      <c r="I62" s="86"/>
      <c r="J62" s="87"/>
    </row>
    <row r="63" spans="1:10" x14ac:dyDescent="0.2">
      <c r="F63" s="86"/>
      <c r="G63" s="86"/>
      <c r="H63" s="86"/>
      <c r="I63" s="86"/>
      <c r="J63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14:H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9" t="s">
        <v>7</v>
      </c>
      <c r="B1" s="259"/>
      <c r="C1" s="260"/>
      <c r="D1" s="259"/>
      <c r="E1" s="259"/>
      <c r="F1" s="259"/>
      <c r="G1" s="259"/>
    </row>
    <row r="2" spans="1:7" ht="24.95" customHeight="1" x14ac:dyDescent="0.2">
      <c r="A2" s="49" t="s">
        <v>8</v>
      </c>
      <c r="B2" s="48"/>
      <c r="C2" s="261"/>
      <c r="D2" s="261"/>
      <c r="E2" s="261"/>
      <c r="F2" s="261"/>
      <c r="G2" s="262"/>
    </row>
    <row r="3" spans="1:7" ht="24.95" customHeight="1" x14ac:dyDescent="0.2">
      <c r="A3" s="49" t="s">
        <v>9</v>
      </c>
      <c r="B3" s="48"/>
      <c r="C3" s="261"/>
      <c r="D3" s="261"/>
      <c r="E3" s="261"/>
      <c r="F3" s="261"/>
      <c r="G3" s="262"/>
    </row>
    <row r="4" spans="1:7" ht="24.95" customHeight="1" x14ac:dyDescent="0.2">
      <c r="A4" s="49" t="s">
        <v>10</v>
      </c>
      <c r="B4" s="48"/>
      <c r="C4" s="261"/>
      <c r="D4" s="261"/>
      <c r="E4" s="261"/>
      <c r="F4" s="261"/>
      <c r="G4" s="26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47" activePane="bottomLeft" state="frozen"/>
      <selection pane="bottomLeft" activeCell="F59" sqref="F59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8.28515625" customWidth="1"/>
    <col min="8" max="11" width="0" hidden="1" customWidth="1"/>
    <col min="13" max="13" width="7.140625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75" t="s">
        <v>7</v>
      </c>
      <c r="B1" s="275"/>
      <c r="C1" s="275"/>
      <c r="D1" s="275"/>
      <c r="E1" s="275"/>
      <c r="F1" s="275"/>
      <c r="G1" s="275"/>
      <c r="H1" s="148"/>
      <c r="I1" s="148"/>
      <c r="J1" s="148"/>
      <c r="K1" s="148"/>
      <c r="L1" s="148"/>
      <c r="M1" s="148"/>
      <c r="N1" s="148"/>
      <c r="O1" s="148"/>
      <c r="P1" s="148"/>
      <c r="Q1" s="148"/>
      <c r="AG1" t="s">
        <v>80</v>
      </c>
    </row>
    <row r="2" spans="1:60" ht="24.95" customHeight="1" x14ac:dyDescent="0.2">
      <c r="A2" s="149" t="s">
        <v>8</v>
      </c>
      <c r="B2" s="150" t="s">
        <v>48</v>
      </c>
      <c r="C2" s="276" t="s">
        <v>49</v>
      </c>
      <c r="D2" s="277"/>
      <c r="E2" s="277"/>
      <c r="F2" s="277"/>
      <c r="G2" s="278"/>
      <c r="H2" s="148"/>
      <c r="I2" s="148"/>
      <c r="J2" s="148"/>
      <c r="K2" s="148"/>
      <c r="L2" s="148"/>
      <c r="M2" s="148"/>
      <c r="N2" s="148"/>
      <c r="O2" s="148"/>
      <c r="P2" s="148"/>
      <c r="Q2" s="148"/>
      <c r="AG2" t="s">
        <v>81</v>
      </c>
    </row>
    <row r="3" spans="1:60" ht="24.95" customHeight="1" x14ac:dyDescent="0.2">
      <c r="A3" s="149" t="s">
        <v>9</v>
      </c>
      <c r="B3" s="150" t="s">
        <v>43</v>
      </c>
      <c r="C3" s="276" t="s">
        <v>45</v>
      </c>
      <c r="D3" s="277"/>
      <c r="E3" s="277"/>
      <c r="F3" s="277"/>
      <c r="G3" s="278"/>
      <c r="H3" s="148"/>
      <c r="I3" s="148"/>
      <c r="J3" s="148"/>
      <c r="K3" s="148"/>
      <c r="L3" s="148"/>
      <c r="M3" s="148"/>
      <c r="N3" s="148"/>
      <c r="O3" s="148"/>
      <c r="P3" s="148"/>
      <c r="Q3" s="148"/>
      <c r="AC3" s="121" t="s">
        <v>81</v>
      </c>
      <c r="AG3" t="s">
        <v>82</v>
      </c>
    </row>
    <row r="4" spans="1:60" ht="24.95" customHeight="1" x14ac:dyDescent="0.2">
      <c r="A4" s="151" t="s">
        <v>10</v>
      </c>
      <c r="B4" s="152" t="s">
        <v>43</v>
      </c>
      <c r="C4" s="279" t="s">
        <v>44</v>
      </c>
      <c r="D4" s="280"/>
      <c r="E4" s="280"/>
      <c r="F4" s="280"/>
      <c r="G4" s="281"/>
      <c r="H4" s="148"/>
      <c r="I4" s="148"/>
      <c r="J4" s="148"/>
      <c r="K4" s="148"/>
      <c r="L4" s="148"/>
      <c r="M4" s="148"/>
      <c r="N4" s="148"/>
      <c r="O4" s="148"/>
      <c r="P4" s="148"/>
      <c r="Q4" s="148"/>
      <c r="AG4" t="s">
        <v>83</v>
      </c>
    </row>
    <row r="5" spans="1:60" x14ac:dyDescent="0.2">
      <c r="A5" s="148"/>
      <c r="B5" s="153"/>
      <c r="C5" s="153"/>
      <c r="D5" s="154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60" ht="38.25" x14ac:dyDescent="0.2">
      <c r="A6" s="155" t="s">
        <v>84</v>
      </c>
      <c r="B6" s="156" t="s">
        <v>85</v>
      </c>
      <c r="C6" s="156" t="s">
        <v>86</v>
      </c>
      <c r="D6" s="157" t="s">
        <v>87</v>
      </c>
      <c r="E6" s="155" t="s">
        <v>88</v>
      </c>
      <c r="F6" s="158" t="s">
        <v>89</v>
      </c>
      <c r="G6" s="155" t="s">
        <v>31</v>
      </c>
      <c r="H6" s="159" t="s">
        <v>32</v>
      </c>
      <c r="I6" s="159" t="s">
        <v>90</v>
      </c>
      <c r="J6" s="159" t="s">
        <v>33</v>
      </c>
      <c r="K6" s="159" t="s">
        <v>91</v>
      </c>
      <c r="L6" s="159" t="s">
        <v>92</v>
      </c>
      <c r="M6" s="159" t="s">
        <v>93</v>
      </c>
      <c r="N6" s="159" t="s">
        <v>94</v>
      </c>
      <c r="O6" s="159" t="s">
        <v>95</v>
      </c>
      <c r="P6" s="159" t="s">
        <v>96</v>
      </c>
      <c r="Q6" s="159" t="s">
        <v>97</v>
      </c>
      <c r="R6" s="139" t="s">
        <v>98</v>
      </c>
      <c r="S6" s="139" t="s">
        <v>99</v>
      </c>
      <c r="T6" s="139" t="s">
        <v>100</v>
      </c>
      <c r="U6" s="139" t="s">
        <v>101</v>
      </c>
      <c r="V6" s="139" t="s">
        <v>102</v>
      </c>
      <c r="W6" s="139" t="s">
        <v>103</v>
      </c>
      <c r="X6" s="139" t="s">
        <v>104</v>
      </c>
    </row>
    <row r="7" spans="1:60" hidden="1" x14ac:dyDescent="0.2">
      <c r="A7" s="160"/>
      <c r="B7" s="161"/>
      <c r="C7" s="161"/>
      <c r="D7" s="162"/>
      <c r="E7" s="163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41"/>
      <c r="S7" s="141"/>
      <c r="T7" s="141"/>
      <c r="U7" s="141"/>
      <c r="V7" s="141"/>
      <c r="W7" s="141"/>
      <c r="X7" s="141"/>
    </row>
    <row r="8" spans="1:60" x14ac:dyDescent="0.2">
      <c r="A8" s="165" t="s">
        <v>105</v>
      </c>
      <c r="B8" s="166" t="s">
        <v>55</v>
      </c>
      <c r="C8" s="167" t="s">
        <v>56</v>
      </c>
      <c r="D8" s="168"/>
      <c r="E8" s="169"/>
      <c r="F8" s="170"/>
      <c r="G8" s="170">
        <f>SUMIF(AG9:AG28,"&lt;&gt;NOR",G9:G28)</f>
        <v>0</v>
      </c>
      <c r="H8" s="170"/>
      <c r="I8" s="170">
        <f>SUM(I9:I28)</f>
        <v>0</v>
      </c>
      <c r="J8" s="170"/>
      <c r="K8" s="170">
        <f>SUM(K9:K28)</f>
        <v>0</v>
      </c>
      <c r="L8" s="170"/>
      <c r="M8" s="170">
        <f>SUM(M9:M28)</f>
        <v>0</v>
      </c>
      <c r="N8" s="170"/>
      <c r="O8" s="170">
        <f>SUM(O9:O28)</f>
        <v>0</v>
      </c>
      <c r="P8" s="170"/>
      <c r="Q8" s="171">
        <f>SUM(Q9:Q28)</f>
        <v>1.63</v>
      </c>
      <c r="R8" s="143"/>
      <c r="S8" s="143"/>
      <c r="T8" s="143"/>
      <c r="U8" s="143"/>
      <c r="V8" s="143">
        <f>SUM(V9:V28)</f>
        <v>0</v>
      </c>
      <c r="W8" s="143"/>
      <c r="X8" s="143"/>
      <c r="AG8" t="s">
        <v>106</v>
      </c>
    </row>
    <row r="9" spans="1:60" outlineLevel="1" x14ac:dyDescent="0.2">
      <c r="A9" s="172">
        <v>1</v>
      </c>
      <c r="B9" s="173" t="s">
        <v>107</v>
      </c>
      <c r="C9" s="174" t="s">
        <v>108</v>
      </c>
      <c r="D9" s="175" t="s">
        <v>109</v>
      </c>
      <c r="E9" s="176">
        <v>2</v>
      </c>
      <c r="F9" s="145"/>
      <c r="G9" s="178">
        <f t="shared" ref="G9:G14" si="0">ROUND(E9*F9,2)</f>
        <v>0</v>
      </c>
      <c r="H9" s="177"/>
      <c r="I9" s="178">
        <f t="shared" ref="I9:I14" si="1">ROUND(E9*H9,2)</f>
        <v>0</v>
      </c>
      <c r="J9" s="177"/>
      <c r="K9" s="178">
        <f t="shared" ref="K9:K14" si="2">ROUND(E9*J9,2)</f>
        <v>0</v>
      </c>
      <c r="L9" s="178">
        <v>21</v>
      </c>
      <c r="M9" s="178">
        <f t="shared" ref="M9:M14" si="3">G9*(1+L9/100)</f>
        <v>0</v>
      </c>
      <c r="N9" s="178">
        <v>0</v>
      </c>
      <c r="O9" s="178">
        <f t="shared" ref="O9:O14" si="4">ROUND(E9*N9,2)</f>
        <v>0</v>
      </c>
      <c r="P9" s="178">
        <v>0.316</v>
      </c>
      <c r="Q9" s="179">
        <f t="shared" ref="Q9:Q14" si="5">ROUND(E9*P9,2)</f>
        <v>0.63</v>
      </c>
      <c r="R9" s="142"/>
      <c r="S9" s="142" t="s">
        <v>110</v>
      </c>
      <c r="T9" s="142" t="s">
        <v>111</v>
      </c>
      <c r="U9" s="142">
        <v>0</v>
      </c>
      <c r="V9" s="142">
        <f t="shared" ref="V9:V14" si="6">ROUND(E9*U9,2)</f>
        <v>0</v>
      </c>
      <c r="W9" s="142"/>
      <c r="X9" s="142" t="s">
        <v>112</v>
      </c>
      <c r="Y9" s="140"/>
      <c r="Z9" s="140"/>
      <c r="AA9" s="140"/>
      <c r="AB9" s="140"/>
      <c r="AC9" s="140"/>
      <c r="AD9" s="140"/>
      <c r="AE9" s="140"/>
      <c r="AF9" s="140"/>
      <c r="AG9" s="140" t="s">
        <v>113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22.5" outlineLevel="1" x14ac:dyDescent="0.2">
      <c r="A10" s="172">
        <v>2</v>
      </c>
      <c r="B10" s="173" t="s">
        <v>114</v>
      </c>
      <c r="C10" s="174" t="s">
        <v>115</v>
      </c>
      <c r="D10" s="175" t="s">
        <v>109</v>
      </c>
      <c r="E10" s="176">
        <v>2</v>
      </c>
      <c r="F10" s="145"/>
      <c r="G10" s="178">
        <f t="shared" si="0"/>
        <v>0</v>
      </c>
      <c r="H10" s="177"/>
      <c r="I10" s="178">
        <f t="shared" si="1"/>
        <v>0</v>
      </c>
      <c r="J10" s="177"/>
      <c r="K10" s="178">
        <f t="shared" si="2"/>
        <v>0</v>
      </c>
      <c r="L10" s="178">
        <v>21</v>
      </c>
      <c r="M10" s="178">
        <f t="shared" si="3"/>
        <v>0</v>
      </c>
      <c r="N10" s="178">
        <v>0</v>
      </c>
      <c r="O10" s="178">
        <f t="shared" si="4"/>
        <v>0</v>
      </c>
      <c r="P10" s="178">
        <v>0.5</v>
      </c>
      <c r="Q10" s="179">
        <f t="shared" si="5"/>
        <v>1</v>
      </c>
      <c r="R10" s="142"/>
      <c r="S10" s="142" t="s">
        <v>110</v>
      </c>
      <c r="T10" s="142" t="s">
        <v>111</v>
      </c>
      <c r="U10" s="142">
        <v>0</v>
      </c>
      <c r="V10" s="142">
        <f t="shared" si="6"/>
        <v>0</v>
      </c>
      <c r="W10" s="142"/>
      <c r="X10" s="142" t="s">
        <v>112</v>
      </c>
      <c r="Y10" s="140"/>
      <c r="Z10" s="140"/>
      <c r="AA10" s="140"/>
      <c r="AB10" s="140"/>
      <c r="AC10" s="140"/>
      <c r="AD10" s="140"/>
      <c r="AE10" s="140"/>
      <c r="AF10" s="140"/>
      <c r="AG10" s="140" t="s">
        <v>113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72">
        <v>3</v>
      </c>
      <c r="B11" s="173" t="s">
        <v>116</v>
      </c>
      <c r="C11" s="174" t="s">
        <v>117</v>
      </c>
      <c r="D11" s="175" t="s">
        <v>118</v>
      </c>
      <c r="E11" s="176">
        <v>50</v>
      </c>
      <c r="F11" s="145"/>
      <c r="G11" s="178">
        <f t="shared" si="0"/>
        <v>0</v>
      </c>
      <c r="H11" s="177"/>
      <c r="I11" s="178">
        <f t="shared" si="1"/>
        <v>0</v>
      </c>
      <c r="J11" s="177"/>
      <c r="K11" s="178">
        <f t="shared" si="2"/>
        <v>0</v>
      </c>
      <c r="L11" s="178">
        <v>21</v>
      </c>
      <c r="M11" s="178">
        <f t="shared" si="3"/>
        <v>0</v>
      </c>
      <c r="N11" s="178">
        <v>0</v>
      </c>
      <c r="O11" s="178">
        <f t="shared" si="4"/>
        <v>0</v>
      </c>
      <c r="P11" s="178">
        <v>0</v>
      </c>
      <c r="Q11" s="179">
        <f t="shared" si="5"/>
        <v>0</v>
      </c>
      <c r="R11" s="142"/>
      <c r="S11" s="142" t="s">
        <v>119</v>
      </c>
      <c r="T11" s="142" t="s">
        <v>111</v>
      </c>
      <c r="U11" s="142">
        <v>0</v>
      </c>
      <c r="V11" s="142">
        <f t="shared" si="6"/>
        <v>0</v>
      </c>
      <c r="W11" s="142"/>
      <c r="X11" s="142" t="s">
        <v>112</v>
      </c>
      <c r="Y11" s="140"/>
      <c r="Z11" s="140"/>
      <c r="AA11" s="140"/>
      <c r="AB11" s="140"/>
      <c r="AC11" s="140"/>
      <c r="AD11" s="140"/>
      <c r="AE11" s="140"/>
      <c r="AF11" s="140"/>
      <c r="AG11" s="140" t="s">
        <v>113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72">
        <v>4</v>
      </c>
      <c r="B12" s="173" t="s">
        <v>120</v>
      </c>
      <c r="C12" s="174" t="s">
        <v>121</v>
      </c>
      <c r="D12" s="175" t="s">
        <v>122</v>
      </c>
      <c r="E12" s="176">
        <v>10</v>
      </c>
      <c r="F12" s="145"/>
      <c r="G12" s="178">
        <f t="shared" si="0"/>
        <v>0</v>
      </c>
      <c r="H12" s="177"/>
      <c r="I12" s="178">
        <f t="shared" si="1"/>
        <v>0</v>
      </c>
      <c r="J12" s="177"/>
      <c r="K12" s="178">
        <f t="shared" si="2"/>
        <v>0</v>
      </c>
      <c r="L12" s="178">
        <v>21</v>
      </c>
      <c r="M12" s="178">
        <f t="shared" si="3"/>
        <v>0</v>
      </c>
      <c r="N12" s="178">
        <v>0</v>
      </c>
      <c r="O12" s="178">
        <f t="shared" si="4"/>
        <v>0</v>
      </c>
      <c r="P12" s="178">
        <v>0</v>
      </c>
      <c r="Q12" s="179">
        <f t="shared" si="5"/>
        <v>0</v>
      </c>
      <c r="R12" s="142"/>
      <c r="S12" s="142" t="s">
        <v>123</v>
      </c>
      <c r="T12" s="142" t="s">
        <v>111</v>
      </c>
      <c r="U12" s="142">
        <v>0</v>
      </c>
      <c r="V12" s="142">
        <f t="shared" si="6"/>
        <v>0</v>
      </c>
      <c r="W12" s="142"/>
      <c r="X12" s="142" t="s">
        <v>112</v>
      </c>
      <c r="Y12" s="140"/>
      <c r="Z12" s="140"/>
      <c r="AA12" s="140"/>
      <c r="AB12" s="140"/>
      <c r="AC12" s="140"/>
      <c r="AD12" s="140"/>
      <c r="AE12" s="140"/>
      <c r="AF12" s="140"/>
      <c r="AG12" s="140" t="s">
        <v>113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72">
        <v>5</v>
      </c>
      <c r="B13" s="173" t="s">
        <v>124</v>
      </c>
      <c r="C13" s="174" t="s">
        <v>125</v>
      </c>
      <c r="D13" s="175" t="s">
        <v>126</v>
      </c>
      <c r="E13" s="176">
        <v>4</v>
      </c>
      <c r="F13" s="145"/>
      <c r="G13" s="178">
        <f t="shared" si="0"/>
        <v>0</v>
      </c>
      <c r="H13" s="177"/>
      <c r="I13" s="178">
        <f t="shared" si="1"/>
        <v>0</v>
      </c>
      <c r="J13" s="177"/>
      <c r="K13" s="178">
        <f t="shared" si="2"/>
        <v>0</v>
      </c>
      <c r="L13" s="178">
        <v>21</v>
      </c>
      <c r="M13" s="178">
        <f t="shared" si="3"/>
        <v>0</v>
      </c>
      <c r="N13" s="178">
        <v>6.0999999999999999E-2</v>
      </c>
      <c r="O13" s="178">
        <v>0</v>
      </c>
      <c r="P13" s="178">
        <v>0</v>
      </c>
      <c r="Q13" s="179">
        <f t="shared" si="5"/>
        <v>0</v>
      </c>
      <c r="R13" s="142"/>
      <c r="S13" s="142" t="s">
        <v>123</v>
      </c>
      <c r="T13" s="142" t="s">
        <v>111</v>
      </c>
      <c r="U13" s="142">
        <v>0</v>
      </c>
      <c r="V13" s="142">
        <f t="shared" si="6"/>
        <v>0</v>
      </c>
      <c r="W13" s="142"/>
      <c r="X13" s="142" t="s">
        <v>112</v>
      </c>
      <c r="Y13" s="140"/>
      <c r="Z13" s="140"/>
      <c r="AA13" s="140"/>
      <c r="AB13" s="140"/>
      <c r="AC13" s="140"/>
      <c r="AD13" s="140"/>
      <c r="AE13" s="140"/>
      <c r="AF13" s="140"/>
      <c r="AG13" s="140" t="s">
        <v>113</v>
      </c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outlineLevel="1" x14ac:dyDescent="0.2">
      <c r="A14" s="180">
        <v>6</v>
      </c>
      <c r="B14" s="181" t="s">
        <v>127</v>
      </c>
      <c r="C14" s="182" t="s">
        <v>128</v>
      </c>
      <c r="D14" s="183" t="s">
        <v>129</v>
      </c>
      <c r="E14" s="184">
        <v>108.9</v>
      </c>
      <c r="F14" s="144"/>
      <c r="G14" s="186">
        <f t="shared" si="0"/>
        <v>0</v>
      </c>
      <c r="H14" s="185"/>
      <c r="I14" s="186">
        <f t="shared" si="1"/>
        <v>0</v>
      </c>
      <c r="J14" s="185"/>
      <c r="K14" s="186">
        <f t="shared" si="2"/>
        <v>0</v>
      </c>
      <c r="L14" s="186">
        <v>21</v>
      </c>
      <c r="M14" s="186">
        <f t="shared" si="3"/>
        <v>0</v>
      </c>
      <c r="N14" s="186">
        <v>0</v>
      </c>
      <c r="O14" s="186">
        <f t="shared" si="4"/>
        <v>0</v>
      </c>
      <c r="P14" s="186">
        <v>0</v>
      </c>
      <c r="Q14" s="187">
        <f t="shared" si="5"/>
        <v>0</v>
      </c>
      <c r="R14" s="142"/>
      <c r="S14" s="142" t="s">
        <v>130</v>
      </c>
      <c r="T14" s="142" t="s">
        <v>111</v>
      </c>
      <c r="U14" s="142">
        <v>0</v>
      </c>
      <c r="V14" s="142">
        <f t="shared" si="6"/>
        <v>0</v>
      </c>
      <c r="W14" s="142"/>
      <c r="X14" s="142" t="s">
        <v>112</v>
      </c>
      <c r="Y14" s="140"/>
      <c r="Z14" s="140"/>
      <c r="AA14" s="140"/>
      <c r="AB14" s="140"/>
      <c r="AC14" s="140"/>
      <c r="AD14" s="140"/>
      <c r="AE14" s="140"/>
      <c r="AF14" s="140"/>
      <c r="AG14" s="140" t="s">
        <v>113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outlineLevel="1" x14ac:dyDescent="0.2">
      <c r="A15" s="188"/>
      <c r="B15" s="189"/>
      <c r="C15" s="190" t="s">
        <v>131</v>
      </c>
      <c r="D15" s="191"/>
      <c r="E15" s="192">
        <v>108.9</v>
      </c>
      <c r="F15" s="201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42"/>
      <c r="S15" s="142"/>
      <c r="T15" s="142"/>
      <c r="U15" s="142"/>
      <c r="V15" s="142"/>
      <c r="W15" s="142"/>
      <c r="X15" s="142"/>
      <c r="Y15" s="140"/>
      <c r="Z15" s="140"/>
      <c r="AA15" s="140"/>
      <c r="AB15" s="140"/>
      <c r="AC15" s="140"/>
      <c r="AD15" s="140"/>
      <c r="AE15" s="140"/>
      <c r="AF15" s="140"/>
      <c r="AG15" s="140" t="s">
        <v>132</v>
      </c>
      <c r="AH15" s="140">
        <v>0</v>
      </c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72">
        <v>7</v>
      </c>
      <c r="B16" s="173" t="s">
        <v>133</v>
      </c>
      <c r="C16" s="174" t="s">
        <v>134</v>
      </c>
      <c r="D16" s="175" t="s">
        <v>126</v>
      </c>
      <c r="E16" s="176">
        <v>2</v>
      </c>
      <c r="F16" s="145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0</v>
      </c>
      <c r="O16" s="178">
        <f>ROUND(E16*N16,2)</f>
        <v>0</v>
      </c>
      <c r="P16" s="178">
        <v>0</v>
      </c>
      <c r="Q16" s="179">
        <f>ROUND(E16*P16,2)</f>
        <v>0</v>
      </c>
      <c r="R16" s="142"/>
      <c r="S16" s="142" t="s">
        <v>119</v>
      </c>
      <c r="T16" s="142" t="s">
        <v>111</v>
      </c>
      <c r="U16" s="142">
        <v>0</v>
      </c>
      <c r="V16" s="142">
        <f>ROUND(E16*U16,2)</f>
        <v>0</v>
      </c>
      <c r="W16" s="142"/>
      <c r="X16" s="142" t="s">
        <v>112</v>
      </c>
      <c r="Y16" s="140"/>
      <c r="Z16" s="140"/>
      <c r="AA16" s="140"/>
      <c r="AB16" s="140"/>
      <c r="AC16" s="140"/>
      <c r="AD16" s="140"/>
      <c r="AE16" s="140"/>
      <c r="AF16" s="140"/>
      <c r="AG16" s="140" t="s">
        <v>113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72">
        <v>8</v>
      </c>
      <c r="B17" s="173" t="s">
        <v>135</v>
      </c>
      <c r="C17" s="174" t="s">
        <v>136</v>
      </c>
      <c r="D17" s="175" t="s">
        <v>129</v>
      </c>
      <c r="E17" s="176">
        <v>108.9</v>
      </c>
      <c r="F17" s="145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0</v>
      </c>
      <c r="O17" s="178">
        <f>ROUND(E17*N17,2)</f>
        <v>0</v>
      </c>
      <c r="P17" s="178">
        <v>0</v>
      </c>
      <c r="Q17" s="179">
        <f>ROUND(E17*P17,2)</f>
        <v>0</v>
      </c>
      <c r="R17" s="142"/>
      <c r="S17" s="142" t="s">
        <v>123</v>
      </c>
      <c r="T17" s="142" t="s">
        <v>111</v>
      </c>
      <c r="U17" s="142">
        <v>0</v>
      </c>
      <c r="V17" s="142">
        <f>ROUND(E17*U17,2)</f>
        <v>0</v>
      </c>
      <c r="W17" s="142"/>
      <c r="X17" s="142" t="s">
        <v>112</v>
      </c>
      <c r="Y17" s="140"/>
      <c r="Z17" s="140"/>
      <c r="AA17" s="140"/>
      <c r="AB17" s="140"/>
      <c r="AC17" s="140"/>
      <c r="AD17" s="140"/>
      <c r="AE17" s="140"/>
      <c r="AF17" s="140"/>
      <c r="AG17" s="140" t="s">
        <v>137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22.5" outlineLevel="1" x14ac:dyDescent="0.2">
      <c r="A18" s="172">
        <v>9</v>
      </c>
      <c r="B18" s="173" t="s">
        <v>138</v>
      </c>
      <c r="C18" s="174" t="s">
        <v>139</v>
      </c>
      <c r="D18" s="175" t="s">
        <v>129</v>
      </c>
      <c r="E18" s="176">
        <v>15</v>
      </c>
      <c r="F18" s="145"/>
      <c r="G18" s="178">
        <f>ROUND(E18*F18,2)</f>
        <v>0</v>
      </c>
      <c r="H18" s="177"/>
      <c r="I18" s="178">
        <f>ROUND(E18*H18,2)</f>
        <v>0</v>
      </c>
      <c r="J18" s="177"/>
      <c r="K18" s="178">
        <f>ROUND(E18*J18,2)</f>
        <v>0</v>
      </c>
      <c r="L18" s="178">
        <v>21</v>
      </c>
      <c r="M18" s="178">
        <f>G18*(1+L18/100)</f>
        <v>0</v>
      </c>
      <c r="N18" s="178">
        <v>0</v>
      </c>
      <c r="O18" s="178">
        <f>ROUND(E18*N18,2)</f>
        <v>0</v>
      </c>
      <c r="P18" s="178">
        <v>0</v>
      </c>
      <c r="Q18" s="179">
        <f>ROUND(E18*P18,2)</f>
        <v>0</v>
      </c>
      <c r="R18" s="142"/>
      <c r="S18" s="142" t="s">
        <v>123</v>
      </c>
      <c r="T18" s="142" t="s">
        <v>111</v>
      </c>
      <c r="U18" s="142">
        <v>0</v>
      </c>
      <c r="V18" s="142">
        <f>ROUND(E18*U18,2)</f>
        <v>0</v>
      </c>
      <c r="W18" s="142"/>
      <c r="X18" s="142" t="s">
        <v>112</v>
      </c>
      <c r="Y18" s="140"/>
      <c r="Z18" s="140"/>
      <c r="AA18" s="140"/>
      <c r="AB18" s="140"/>
      <c r="AC18" s="140"/>
      <c r="AD18" s="140"/>
      <c r="AE18" s="140"/>
      <c r="AF18" s="140"/>
      <c r="AG18" s="140" t="s">
        <v>113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outlineLevel="1" x14ac:dyDescent="0.2">
      <c r="A19" s="180">
        <v>10</v>
      </c>
      <c r="B19" s="181" t="s">
        <v>140</v>
      </c>
      <c r="C19" s="182" t="s">
        <v>141</v>
      </c>
      <c r="D19" s="183" t="s">
        <v>129</v>
      </c>
      <c r="E19" s="184">
        <v>59.4</v>
      </c>
      <c r="F19" s="144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21</v>
      </c>
      <c r="M19" s="186">
        <f>G19*(1+L19/100)</f>
        <v>0</v>
      </c>
      <c r="N19" s="186">
        <v>0</v>
      </c>
      <c r="O19" s="186">
        <f>ROUND(E19*N19,2)</f>
        <v>0</v>
      </c>
      <c r="P19" s="186">
        <v>0</v>
      </c>
      <c r="Q19" s="187">
        <f>ROUND(E19*P19,2)</f>
        <v>0</v>
      </c>
      <c r="R19" s="142"/>
      <c r="S19" s="142" t="s">
        <v>123</v>
      </c>
      <c r="T19" s="142" t="s">
        <v>111</v>
      </c>
      <c r="U19" s="142">
        <v>0</v>
      </c>
      <c r="V19" s="142">
        <f>ROUND(E19*U19,2)</f>
        <v>0</v>
      </c>
      <c r="W19" s="142"/>
      <c r="X19" s="142" t="s">
        <v>112</v>
      </c>
      <c r="Y19" s="140"/>
      <c r="Z19" s="140"/>
      <c r="AA19" s="140"/>
      <c r="AB19" s="140"/>
      <c r="AC19" s="140"/>
      <c r="AD19" s="140"/>
      <c r="AE19" s="140"/>
      <c r="AF19" s="140"/>
      <c r="AG19" s="140" t="s">
        <v>113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88"/>
      <c r="B20" s="189"/>
      <c r="C20" s="190" t="s">
        <v>142</v>
      </c>
      <c r="D20" s="191"/>
      <c r="E20" s="192">
        <v>59.4</v>
      </c>
      <c r="F20" s="201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42"/>
      <c r="S20" s="142"/>
      <c r="T20" s="142"/>
      <c r="U20" s="142"/>
      <c r="V20" s="142"/>
      <c r="W20" s="142"/>
      <c r="X20" s="142"/>
      <c r="Y20" s="140"/>
      <c r="Z20" s="140"/>
      <c r="AA20" s="140"/>
      <c r="AB20" s="140"/>
      <c r="AC20" s="140"/>
      <c r="AD20" s="140"/>
      <c r="AE20" s="140"/>
      <c r="AF20" s="140"/>
      <c r="AG20" s="140" t="s">
        <v>132</v>
      </c>
      <c r="AH20" s="140"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80">
        <v>11</v>
      </c>
      <c r="B21" s="181" t="s">
        <v>143</v>
      </c>
      <c r="C21" s="182" t="s">
        <v>144</v>
      </c>
      <c r="D21" s="183" t="s">
        <v>129</v>
      </c>
      <c r="E21" s="184">
        <v>39.6</v>
      </c>
      <c r="F21" s="144"/>
      <c r="G21" s="186">
        <f>ROUND(E21*F21,2)</f>
        <v>0</v>
      </c>
      <c r="H21" s="185"/>
      <c r="I21" s="186">
        <f>ROUND(E21*H21,2)</f>
        <v>0</v>
      </c>
      <c r="J21" s="185"/>
      <c r="K21" s="186">
        <f>ROUND(E21*J21,2)</f>
        <v>0</v>
      </c>
      <c r="L21" s="186">
        <v>21</v>
      </c>
      <c r="M21" s="186">
        <f>G21*(1+L21/100)</f>
        <v>0</v>
      </c>
      <c r="N21" s="186">
        <v>0</v>
      </c>
      <c r="O21" s="186">
        <f>ROUND(E21*N21,2)</f>
        <v>0</v>
      </c>
      <c r="P21" s="186">
        <v>0</v>
      </c>
      <c r="Q21" s="187">
        <f>ROUND(E21*P21,2)</f>
        <v>0</v>
      </c>
      <c r="R21" s="142"/>
      <c r="S21" s="142" t="s">
        <v>123</v>
      </c>
      <c r="T21" s="142" t="s">
        <v>111</v>
      </c>
      <c r="U21" s="142">
        <v>0</v>
      </c>
      <c r="V21" s="142">
        <f>ROUND(E21*U21,2)</f>
        <v>0</v>
      </c>
      <c r="W21" s="142"/>
      <c r="X21" s="142" t="s">
        <v>112</v>
      </c>
      <c r="Y21" s="140"/>
      <c r="Z21" s="140"/>
      <c r="AA21" s="140"/>
      <c r="AB21" s="140"/>
      <c r="AC21" s="140"/>
      <c r="AD21" s="140"/>
      <c r="AE21" s="140"/>
      <c r="AF21" s="140"/>
      <c r="AG21" s="140" t="s">
        <v>113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outlineLevel="1" x14ac:dyDescent="0.2">
      <c r="A22" s="188"/>
      <c r="B22" s="189"/>
      <c r="C22" s="190" t="s">
        <v>145</v>
      </c>
      <c r="D22" s="191"/>
      <c r="E22" s="192">
        <v>39.6</v>
      </c>
      <c r="F22" s="201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42"/>
      <c r="S22" s="142"/>
      <c r="T22" s="142"/>
      <c r="U22" s="142"/>
      <c r="V22" s="142"/>
      <c r="W22" s="142"/>
      <c r="X22" s="142"/>
      <c r="Y22" s="140"/>
      <c r="Z22" s="140"/>
      <c r="AA22" s="140"/>
      <c r="AB22" s="140"/>
      <c r="AC22" s="140"/>
      <c r="AD22" s="140"/>
      <c r="AE22" s="140"/>
      <c r="AF22" s="140"/>
      <c r="AG22" s="140" t="s">
        <v>132</v>
      </c>
      <c r="AH22" s="140">
        <v>0</v>
      </c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72">
        <v>12</v>
      </c>
      <c r="B23" s="173" t="s">
        <v>146</v>
      </c>
      <c r="C23" s="174" t="s">
        <v>147</v>
      </c>
      <c r="D23" s="175" t="s">
        <v>129</v>
      </c>
      <c r="E23" s="176">
        <v>38.6</v>
      </c>
      <c r="F23" s="145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8">
        <v>0</v>
      </c>
      <c r="O23" s="178">
        <f>ROUND(E23*N23,2)</f>
        <v>0</v>
      </c>
      <c r="P23" s="178">
        <v>0</v>
      </c>
      <c r="Q23" s="179">
        <f>ROUND(E23*P23,2)</f>
        <v>0</v>
      </c>
      <c r="R23" s="142"/>
      <c r="S23" s="142" t="s">
        <v>123</v>
      </c>
      <c r="T23" s="142" t="s">
        <v>111</v>
      </c>
      <c r="U23" s="142">
        <v>0</v>
      </c>
      <c r="V23" s="142">
        <f>ROUND(E23*U23,2)</f>
        <v>0</v>
      </c>
      <c r="W23" s="142"/>
      <c r="X23" s="142" t="s">
        <v>112</v>
      </c>
      <c r="Y23" s="140"/>
      <c r="Z23" s="140"/>
      <c r="AA23" s="140"/>
      <c r="AB23" s="140"/>
      <c r="AC23" s="140"/>
      <c r="AD23" s="140"/>
      <c r="AE23" s="140"/>
      <c r="AF23" s="140"/>
      <c r="AG23" s="140" t="s">
        <v>113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outlineLevel="1" x14ac:dyDescent="0.2">
      <c r="A24" s="180">
        <v>13</v>
      </c>
      <c r="B24" s="181" t="s">
        <v>148</v>
      </c>
      <c r="C24" s="182" t="s">
        <v>149</v>
      </c>
      <c r="D24" s="183" t="s">
        <v>150</v>
      </c>
      <c r="E24" s="184">
        <v>27</v>
      </c>
      <c r="F24" s="144"/>
      <c r="G24" s="186">
        <f>ROUND(E24*F24,2)</f>
        <v>0</v>
      </c>
      <c r="H24" s="185"/>
      <c r="I24" s="186">
        <f>ROUND(E24*H24,2)</f>
        <v>0</v>
      </c>
      <c r="J24" s="185"/>
      <c r="K24" s="186">
        <f>ROUND(E24*J24,2)</f>
        <v>0</v>
      </c>
      <c r="L24" s="186">
        <v>21</v>
      </c>
      <c r="M24" s="186">
        <f>G24*(1+L24/100)</f>
        <v>0</v>
      </c>
      <c r="N24" s="186">
        <v>0</v>
      </c>
      <c r="O24" s="186">
        <f>ROUND(E24*N24,2)</f>
        <v>0</v>
      </c>
      <c r="P24" s="186">
        <v>0</v>
      </c>
      <c r="Q24" s="187">
        <f>ROUND(E24*P24,2)</f>
        <v>0</v>
      </c>
      <c r="R24" s="142"/>
      <c r="S24" s="142" t="s">
        <v>119</v>
      </c>
      <c r="T24" s="142" t="s">
        <v>111</v>
      </c>
      <c r="U24" s="142">
        <v>0</v>
      </c>
      <c r="V24" s="142">
        <f>ROUND(E24*U24,2)</f>
        <v>0</v>
      </c>
      <c r="W24" s="142"/>
      <c r="X24" s="142" t="s">
        <v>112</v>
      </c>
      <c r="Y24" s="140"/>
      <c r="Z24" s="140"/>
      <c r="AA24" s="140"/>
      <c r="AB24" s="140"/>
      <c r="AC24" s="140"/>
      <c r="AD24" s="140"/>
      <c r="AE24" s="140"/>
      <c r="AF24" s="140"/>
      <c r="AG24" s="140" t="s">
        <v>113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88"/>
      <c r="B25" s="189"/>
      <c r="C25" s="190" t="s">
        <v>151</v>
      </c>
      <c r="D25" s="191"/>
      <c r="E25" s="192">
        <v>27</v>
      </c>
      <c r="F25" s="201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42"/>
      <c r="S25" s="142"/>
      <c r="T25" s="142"/>
      <c r="U25" s="142"/>
      <c r="V25" s="142"/>
      <c r="W25" s="142"/>
      <c r="X25" s="142"/>
      <c r="Y25" s="140"/>
      <c r="Z25" s="140"/>
      <c r="AA25" s="140"/>
      <c r="AB25" s="140"/>
      <c r="AC25" s="140"/>
      <c r="AD25" s="140"/>
      <c r="AE25" s="140"/>
      <c r="AF25" s="140"/>
      <c r="AG25" s="140" t="s">
        <v>132</v>
      </c>
      <c r="AH25" s="140">
        <v>0</v>
      </c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72">
        <v>14</v>
      </c>
      <c r="B26" s="173" t="s">
        <v>152</v>
      </c>
      <c r="C26" s="174" t="s">
        <v>153</v>
      </c>
      <c r="D26" s="175" t="s">
        <v>154</v>
      </c>
      <c r="E26" s="176">
        <v>2</v>
      </c>
      <c r="F26" s="145"/>
      <c r="G26" s="178">
        <f>ROUND(E26*F26,2)</f>
        <v>0</v>
      </c>
      <c r="H26" s="177"/>
      <c r="I26" s="178">
        <f>ROUND(E26*H26,2)</f>
        <v>0</v>
      </c>
      <c r="J26" s="177"/>
      <c r="K26" s="178">
        <f>ROUND(E26*J26,2)</f>
        <v>0</v>
      </c>
      <c r="L26" s="178">
        <v>21</v>
      </c>
      <c r="M26" s="178">
        <f>G26*(1+L26/100)</f>
        <v>0</v>
      </c>
      <c r="N26" s="178">
        <v>1</v>
      </c>
      <c r="O26" s="178">
        <v>0</v>
      </c>
      <c r="P26" s="178">
        <v>0</v>
      </c>
      <c r="Q26" s="179">
        <f>ROUND(E26*P26,2)</f>
        <v>0</v>
      </c>
      <c r="R26" s="142" t="s">
        <v>155</v>
      </c>
      <c r="S26" s="142" t="s">
        <v>123</v>
      </c>
      <c r="T26" s="142" t="s">
        <v>111</v>
      </c>
      <c r="U26" s="142">
        <v>0</v>
      </c>
      <c r="V26" s="142">
        <f>ROUND(E26*U26,2)</f>
        <v>0</v>
      </c>
      <c r="W26" s="142"/>
      <c r="X26" s="142" t="s">
        <v>156</v>
      </c>
      <c r="Y26" s="140"/>
      <c r="Z26" s="140"/>
      <c r="AA26" s="140"/>
      <c r="AB26" s="140"/>
      <c r="AC26" s="140"/>
      <c r="AD26" s="140"/>
      <c r="AE26" s="140"/>
      <c r="AF26" s="140"/>
      <c r="AG26" s="140" t="s">
        <v>157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72">
        <v>15</v>
      </c>
      <c r="B27" s="173" t="s">
        <v>158</v>
      </c>
      <c r="C27" s="174" t="s">
        <v>159</v>
      </c>
      <c r="D27" s="175" t="s">
        <v>154</v>
      </c>
      <c r="E27" s="176">
        <v>30</v>
      </c>
      <c r="F27" s="145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21</v>
      </c>
      <c r="M27" s="178">
        <f>G27*(1+L27/100)</f>
        <v>0</v>
      </c>
      <c r="N27" s="178">
        <v>1</v>
      </c>
      <c r="O27" s="178">
        <v>0</v>
      </c>
      <c r="P27" s="178">
        <v>0</v>
      </c>
      <c r="Q27" s="179">
        <f>ROUND(E27*P27,2)</f>
        <v>0</v>
      </c>
      <c r="R27" s="142" t="s">
        <v>155</v>
      </c>
      <c r="S27" s="142" t="s">
        <v>123</v>
      </c>
      <c r="T27" s="142" t="s">
        <v>111</v>
      </c>
      <c r="U27" s="142">
        <v>0</v>
      </c>
      <c r="V27" s="142">
        <f>ROUND(E27*U27,2)</f>
        <v>0</v>
      </c>
      <c r="W27" s="142"/>
      <c r="X27" s="142" t="s">
        <v>156</v>
      </c>
      <c r="Y27" s="140"/>
      <c r="Z27" s="140"/>
      <c r="AA27" s="140"/>
      <c r="AB27" s="140"/>
      <c r="AC27" s="140"/>
      <c r="AD27" s="140"/>
      <c r="AE27" s="140"/>
      <c r="AF27" s="140"/>
      <c r="AG27" s="140" t="s">
        <v>157</v>
      </c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72">
        <v>16</v>
      </c>
      <c r="B28" s="173" t="s">
        <v>160</v>
      </c>
      <c r="C28" s="174" t="s">
        <v>161</v>
      </c>
      <c r="D28" s="175" t="s">
        <v>126</v>
      </c>
      <c r="E28" s="176">
        <v>2</v>
      </c>
      <c r="F28" s="145"/>
      <c r="G28" s="178">
        <f>ROUND(E28*F28,2)</f>
        <v>0</v>
      </c>
      <c r="H28" s="177"/>
      <c r="I28" s="178">
        <f>ROUND(E28*H28,2)</f>
        <v>0</v>
      </c>
      <c r="J28" s="177"/>
      <c r="K28" s="178">
        <f>ROUND(E28*J28,2)</f>
        <v>0</v>
      </c>
      <c r="L28" s="178">
        <v>21</v>
      </c>
      <c r="M28" s="178">
        <f>G28*(1+L28/100)</f>
        <v>0</v>
      </c>
      <c r="N28" s="178">
        <v>0</v>
      </c>
      <c r="O28" s="178">
        <f>ROUND(E28*N28,2)</f>
        <v>0</v>
      </c>
      <c r="P28" s="178">
        <v>0</v>
      </c>
      <c r="Q28" s="179">
        <f>ROUND(E28*P28,2)</f>
        <v>0</v>
      </c>
      <c r="R28" s="142"/>
      <c r="S28" s="142" t="s">
        <v>119</v>
      </c>
      <c r="T28" s="142" t="s">
        <v>111</v>
      </c>
      <c r="U28" s="142">
        <v>0</v>
      </c>
      <c r="V28" s="142">
        <f>ROUND(E28*U28,2)</f>
        <v>0</v>
      </c>
      <c r="W28" s="142"/>
      <c r="X28" s="142" t="s">
        <v>156</v>
      </c>
      <c r="Y28" s="140"/>
      <c r="Z28" s="140"/>
      <c r="AA28" s="140"/>
      <c r="AB28" s="140"/>
      <c r="AC28" s="140"/>
      <c r="AD28" s="140"/>
      <c r="AE28" s="140"/>
      <c r="AF28" s="140"/>
      <c r="AG28" s="140" t="s">
        <v>162</v>
      </c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x14ac:dyDescent="0.2">
      <c r="A29" s="165" t="s">
        <v>105</v>
      </c>
      <c r="B29" s="166" t="s">
        <v>57</v>
      </c>
      <c r="C29" s="167" t="s">
        <v>58</v>
      </c>
      <c r="D29" s="168"/>
      <c r="E29" s="169"/>
      <c r="F29" s="202"/>
      <c r="G29" s="170">
        <f>SUMIF(AG30:AG31,"&lt;&gt;NOR",G30:G31)</f>
        <v>0</v>
      </c>
      <c r="H29" s="170"/>
      <c r="I29" s="170">
        <f>SUM(I30:I31)</f>
        <v>0</v>
      </c>
      <c r="J29" s="170"/>
      <c r="K29" s="170">
        <f>SUM(K30:K31)</f>
        <v>0</v>
      </c>
      <c r="L29" s="170"/>
      <c r="M29" s="170">
        <f>SUM(M30:M31)</f>
        <v>0</v>
      </c>
      <c r="N29" s="170"/>
      <c r="O29" s="170">
        <f>SUM(O30:O31)</f>
        <v>0</v>
      </c>
      <c r="P29" s="170"/>
      <c r="Q29" s="171">
        <f>SUM(Q30:Q31)</f>
        <v>0</v>
      </c>
      <c r="R29" s="143"/>
      <c r="S29" s="143"/>
      <c r="T29" s="143"/>
      <c r="U29" s="143"/>
      <c r="V29" s="143">
        <f>SUM(V30:V31)</f>
        <v>0</v>
      </c>
      <c r="W29" s="143"/>
      <c r="X29" s="143"/>
      <c r="AG29" t="s">
        <v>106</v>
      </c>
    </row>
    <row r="30" spans="1:60" outlineLevel="1" x14ac:dyDescent="0.2">
      <c r="A30" s="180">
        <v>17</v>
      </c>
      <c r="B30" s="181" t="s">
        <v>163</v>
      </c>
      <c r="C30" s="182" t="s">
        <v>164</v>
      </c>
      <c r="D30" s="183" t="s">
        <v>129</v>
      </c>
      <c r="E30" s="184">
        <v>9.9</v>
      </c>
      <c r="F30" s="144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21</v>
      </c>
      <c r="M30" s="186">
        <f>G30*(1+L30/100)</f>
        <v>0</v>
      </c>
      <c r="N30" s="186">
        <v>0</v>
      </c>
      <c r="O30" s="186">
        <f>ROUND(E30*N30,2)</f>
        <v>0</v>
      </c>
      <c r="P30" s="186">
        <v>0</v>
      </c>
      <c r="Q30" s="187">
        <f>ROUND(E30*P30,2)</f>
        <v>0</v>
      </c>
      <c r="R30" s="142"/>
      <c r="S30" s="142" t="s">
        <v>123</v>
      </c>
      <c r="T30" s="142" t="s">
        <v>111</v>
      </c>
      <c r="U30" s="142">
        <v>0</v>
      </c>
      <c r="V30" s="142">
        <f>ROUND(E30*U30,2)</f>
        <v>0</v>
      </c>
      <c r="W30" s="142"/>
      <c r="X30" s="142" t="s">
        <v>112</v>
      </c>
      <c r="Y30" s="140"/>
      <c r="Z30" s="140"/>
      <c r="AA30" s="140"/>
      <c r="AB30" s="140"/>
      <c r="AC30" s="140"/>
      <c r="AD30" s="140"/>
      <c r="AE30" s="140"/>
      <c r="AF30" s="140"/>
      <c r="AG30" s="140" t="s">
        <v>113</v>
      </c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88"/>
      <c r="B31" s="189"/>
      <c r="C31" s="190" t="s">
        <v>165</v>
      </c>
      <c r="D31" s="191"/>
      <c r="E31" s="192">
        <v>9.9</v>
      </c>
      <c r="F31" s="201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42"/>
      <c r="S31" s="142"/>
      <c r="T31" s="142"/>
      <c r="U31" s="142"/>
      <c r="V31" s="142"/>
      <c r="W31" s="142"/>
      <c r="X31" s="142"/>
      <c r="Y31" s="140"/>
      <c r="Z31" s="140"/>
      <c r="AA31" s="140"/>
      <c r="AB31" s="140"/>
      <c r="AC31" s="140"/>
      <c r="AD31" s="140"/>
      <c r="AE31" s="140"/>
      <c r="AF31" s="140"/>
      <c r="AG31" s="140" t="s">
        <v>132</v>
      </c>
      <c r="AH31" s="140">
        <v>0</v>
      </c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x14ac:dyDescent="0.2">
      <c r="A32" s="165" t="s">
        <v>105</v>
      </c>
      <c r="B32" s="166" t="s">
        <v>59</v>
      </c>
      <c r="C32" s="167" t="s">
        <v>60</v>
      </c>
      <c r="D32" s="168"/>
      <c r="E32" s="169"/>
      <c r="F32" s="202"/>
      <c r="G32" s="170">
        <f>SUMIF(AG33:AG36,"&lt;&gt;NOR",G33:G36)</f>
        <v>0</v>
      </c>
      <c r="H32" s="170"/>
      <c r="I32" s="170">
        <f>SUM(I33:I36)</f>
        <v>0</v>
      </c>
      <c r="J32" s="170"/>
      <c r="K32" s="170">
        <f>SUM(K33:K36)</f>
        <v>0</v>
      </c>
      <c r="L32" s="170"/>
      <c r="M32" s="170">
        <f>SUM(M33:M36)</f>
        <v>0</v>
      </c>
      <c r="N32" s="170"/>
      <c r="O32" s="170">
        <f>SUM(O33:O36)</f>
        <v>0</v>
      </c>
      <c r="P32" s="170"/>
      <c r="Q32" s="171">
        <f>SUM(Q33:Q36)</f>
        <v>0</v>
      </c>
      <c r="R32" s="143"/>
      <c r="S32" s="143"/>
      <c r="T32" s="143"/>
      <c r="U32" s="143"/>
      <c r="V32" s="143">
        <f>SUM(V33:V36)</f>
        <v>0</v>
      </c>
      <c r="W32" s="143"/>
      <c r="X32" s="143"/>
      <c r="AG32" t="s">
        <v>106</v>
      </c>
    </row>
    <row r="33" spans="1:60" ht="22.5" outlineLevel="1" x14ac:dyDescent="0.2">
      <c r="A33" s="180">
        <v>18</v>
      </c>
      <c r="B33" s="181" t="s">
        <v>166</v>
      </c>
      <c r="C33" s="182" t="s">
        <v>167</v>
      </c>
      <c r="D33" s="183" t="s">
        <v>150</v>
      </c>
      <c r="E33" s="184">
        <v>1.2</v>
      </c>
      <c r="F33" s="144"/>
      <c r="G33" s="186">
        <f>ROUND(E33*F33,2)</f>
        <v>0</v>
      </c>
      <c r="H33" s="185"/>
      <c r="I33" s="186">
        <f>ROUND(E33*H33,2)</f>
        <v>0</v>
      </c>
      <c r="J33" s="185"/>
      <c r="K33" s="186">
        <f>ROUND(E33*J33,2)</f>
        <v>0</v>
      </c>
      <c r="L33" s="186">
        <v>21</v>
      </c>
      <c r="M33" s="186">
        <f>G33*(1+L33/100)</f>
        <v>0</v>
      </c>
      <c r="N33" s="186">
        <v>1.01</v>
      </c>
      <c r="O33" s="186">
        <v>0</v>
      </c>
      <c r="P33" s="186">
        <v>0</v>
      </c>
      <c r="Q33" s="187">
        <f>ROUND(E33*P33,2)</f>
        <v>0</v>
      </c>
      <c r="R33" s="142"/>
      <c r="S33" s="142" t="s">
        <v>123</v>
      </c>
      <c r="T33" s="142" t="s">
        <v>111</v>
      </c>
      <c r="U33" s="142">
        <v>0</v>
      </c>
      <c r="V33" s="142">
        <f>ROUND(E33*U33,2)</f>
        <v>0</v>
      </c>
      <c r="W33" s="142"/>
      <c r="X33" s="142" t="s">
        <v>112</v>
      </c>
      <c r="Y33" s="140"/>
      <c r="Z33" s="140"/>
      <c r="AA33" s="140"/>
      <c r="AB33" s="140"/>
      <c r="AC33" s="140"/>
      <c r="AD33" s="140"/>
      <c r="AE33" s="140"/>
      <c r="AF33" s="140"/>
      <c r="AG33" s="140" t="s">
        <v>113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88"/>
      <c r="B34" s="189"/>
      <c r="C34" s="190" t="s">
        <v>168</v>
      </c>
      <c r="D34" s="191"/>
      <c r="E34" s="192">
        <v>1.2</v>
      </c>
      <c r="F34" s="201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42"/>
      <c r="S34" s="142"/>
      <c r="T34" s="142"/>
      <c r="U34" s="142"/>
      <c r="V34" s="142"/>
      <c r="W34" s="142"/>
      <c r="X34" s="142"/>
      <c r="Y34" s="140"/>
      <c r="Z34" s="140"/>
      <c r="AA34" s="140"/>
      <c r="AB34" s="140"/>
      <c r="AC34" s="140"/>
      <c r="AD34" s="140"/>
      <c r="AE34" s="140"/>
      <c r="AF34" s="140"/>
      <c r="AG34" s="140" t="s">
        <v>132</v>
      </c>
      <c r="AH34" s="140">
        <v>0</v>
      </c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80">
        <v>19</v>
      </c>
      <c r="B35" s="181" t="s">
        <v>169</v>
      </c>
      <c r="C35" s="182" t="s">
        <v>170</v>
      </c>
      <c r="D35" s="183" t="s">
        <v>150</v>
      </c>
      <c r="E35" s="184">
        <v>0.84</v>
      </c>
      <c r="F35" s="144"/>
      <c r="G35" s="186">
        <f>ROUND(E35*F35,2)</f>
        <v>0</v>
      </c>
      <c r="H35" s="185"/>
      <c r="I35" s="186">
        <f>ROUND(E35*H35,2)</f>
        <v>0</v>
      </c>
      <c r="J35" s="185"/>
      <c r="K35" s="186">
        <f>ROUND(E35*J35,2)</f>
        <v>0</v>
      </c>
      <c r="L35" s="186">
        <v>21</v>
      </c>
      <c r="M35" s="186">
        <f>G35*(1+L35/100)</f>
        <v>0</v>
      </c>
      <c r="N35" s="186">
        <v>1</v>
      </c>
      <c r="O35" s="186">
        <v>0</v>
      </c>
      <c r="P35" s="186">
        <v>0</v>
      </c>
      <c r="Q35" s="187">
        <f>ROUND(E35*P35,2)</f>
        <v>0</v>
      </c>
      <c r="R35" s="142"/>
      <c r="S35" s="142" t="s">
        <v>123</v>
      </c>
      <c r="T35" s="142" t="s">
        <v>111</v>
      </c>
      <c r="U35" s="142">
        <v>0</v>
      </c>
      <c r="V35" s="142">
        <f>ROUND(E35*U35,2)</f>
        <v>0</v>
      </c>
      <c r="W35" s="142"/>
      <c r="X35" s="142" t="s">
        <v>112</v>
      </c>
      <c r="Y35" s="140"/>
      <c r="Z35" s="140"/>
      <c r="AA35" s="140"/>
      <c r="AB35" s="140"/>
      <c r="AC35" s="140"/>
      <c r="AD35" s="140"/>
      <c r="AE35" s="140"/>
      <c r="AF35" s="140"/>
      <c r="AG35" s="140" t="s">
        <v>113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88"/>
      <c r="B36" s="189"/>
      <c r="C36" s="190" t="s">
        <v>171</v>
      </c>
      <c r="D36" s="191"/>
      <c r="E36" s="192">
        <v>0.84</v>
      </c>
      <c r="F36" s="201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42"/>
      <c r="S36" s="142"/>
      <c r="T36" s="142"/>
      <c r="U36" s="142"/>
      <c r="V36" s="142"/>
      <c r="W36" s="142"/>
      <c r="X36" s="142"/>
      <c r="Y36" s="140"/>
      <c r="Z36" s="140"/>
      <c r="AA36" s="140"/>
      <c r="AB36" s="140"/>
      <c r="AC36" s="140"/>
      <c r="AD36" s="140"/>
      <c r="AE36" s="140"/>
      <c r="AF36" s="140"/>
      <c r="AG36" s="140" t="s">
        <v>132</v>
      </c>
      <c r="AH36" s="140">
        <v>0</v>
      </c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x14ac:dyDescent="0.2">
      <c r="A37" s="165" t="s">
        <v>105</v>
      </c>
      <c r="B37" s="166" t="s">
        <v>61</v>
      </c>
      <c r="C37" s="167" t="s">
        <v>62</v>
      </c>
      <c r="D37" s="168"/>
      <c r="E37" s="169"/>
      <c r="F37" s="202"/>
      <c r="G37" s="170">
        <f>SUMIF(AG38:AG50,"&lt;&gt;NOR",G38:G50)</f>
        <v>0</v>
      </c>
      <c r="H37" s="170"/>
      <c r="I37" s="170">
        <f>SUM(I38:I50)</f>
        <v>0</v>
      </c>
      <c r="J37" s="170"/>
      <c r="K37" s="170">
        <f>SUM(K38:K50)</f>
        <v>0</v>
      </c>
      <c r="L37" s="170"/>
      <c r="M37" s="170">
        <f>SUM(M38:M50)</f>
        <v>0</v>
      </c>
      <c r="N37" s="170"/>
      <c r="O37" s="170">
        <f>SUM(O38:O50)</f>
        <v>0</v>
      </c>
      <c r="P37" s="170"/>
      <c r="Q37" s="171">
        <f>SUM(Q38:Q50)</f>
        <v>0</v>
      </c>
      <c r="R37" s="143"/>
      <c r="S37" s="143"/>
      <c r="T37" s="143"/>
      <c r="U37" s="143"/>
      <c r="V37" s="143">
        <f>SUM(V38:V50)</f>
        <v>0</v>
      </c>
      <c r="W37" s="143"/>
      <c r="X37" s="143"/>
      <c r="AG37" t="s">
        <v>106</v>
      </c>
    </row>
    <row r="38" spans="1:60" outlineLevel="1" x14ac:dyDescent="0.2">
      <c r="A38" s="172">
        <v>20</v>
      </c>
      <c r="B38" s="173" t="s">
        <v>172</v>
      </c>
      <c r="C38" s="174" t="s">
        <v>173</v>
      </c>
      <c r="D38" s="175" t="s">
        <v>126</v>
      </c>
      <c r="E38" s="176">
        <v>8</v>
      </c>
      <c r="F38" s="145"/>
      <c r="G38" s="178">
        <f t="shared" ref="G38:G50" si="7">ROUND(E38*F38,2)</f>
        <v>0</v>
      </c>
      <c r="H38" s="177"/>
      <c r="I38" s="178">
        <f t="shared" ref="I38:I50" si="8">ROUND(E38*H38,2)</f>
        <v>0</v>
      </c>
      <c r="J38" s="177"/>
      <c r="K38" s="178">
        <f t="shared" ref="K38:K50" si="9">ROUND(E38*J38,2)</f>
        <v>0</v>
      </c>
      <c r="L38" s="178">
        <v>21</v>
      </c>
      <c r="M38" s="178">
        <f t="shared" ref="M38:M50" si="10">G38*(1+L38/100)</f>
        <v>0</v>
      </c>
      <c r="N38" s="178">
        <v>0</v>
      </c>
      <c r="O38" s="178">
        <f t="shared" ref="O38:O50" si="11">ROUND(E38*N38,2)</f>
        <v>0</v>
      </c>
      <c r="P38" s="178">
        <v>0</v>
      </c>
      <c r="Q38" s="179">
        <f t="shared" ref="Q38:Q50" si="12">ROUND(E38*P38,2)</f>
        <v>0</v>
      </c>
      <c r="R38" s="142"/>
      <c r="S38" s="142" t="s">
        <v>123</v>
      </c>
      <c r="T38" s="142" t="s">
        <v>111</v>
      </c>
      <c r="U38" s="142">
        <v>0</v>
      </c>
      <c r="V38" s="142">
        <f t="shared" ref="V38:V50" si="13">ROUND(E38*U38,2)</f>
        <v>0</v>
      </c>
      <c r="W38" s="142"/>
      <c r="X38" s="142" t="s">
        <v>112</v>
      </c>
      <c r="Y38" s="140"/>
      <c r="Z38" s="140"/>
      <c r="AA38" s="140"/>
      <c r="AB38" s="140"/>
      <c r="AC38" s="140"/>
      <c r="AD38" s="140"/>
      <c r="AE38" s="140"/>
      <c r="AF38" s="140"/>
      <c r="AG38" s="140" t="s">
        <v>113</v>
      </c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72">
        <v>21</v>
      </c>
      <c r="B39" s="173" t="s">
        <v>174</v>
      </c>
      <c r="C39" s="174" t="s">
        <v>175</v>
      </c>
      <c r="D39" s="175" t="s">
        <v>126</v>
      </c>
      <c r="E39" s="176">
        <v>156</v>
      </c>
      <c r="F39" s="145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21</v>
      </c>
      <c r="M39" s="178">
        <f t="shared" si="10"/>
        <v>0</v>
      </c>
      <c r="N39" s="178">
        <v>0</v>
      </c>
      <c r="O39" s="178">
        <f t="shared" si="11"/>
        <v>0</v>
      </c>
      <c r="P39" s="178">
        <v>0</v>
      </c>
      <c r="Q39" s="179">
        <f t="shared" si="12"/>
        <v>0</v>
      </c>
      <c r="R39" s="142"/>
      <c r="S39" s="142" t="s">
        <v>123</v>
      </c>
      <c r="T39" s="142" t="s">
        <v>111</v>
      </c>
      <c r="U39" s="142">
        <v>0</v>
      </c>
      <c r="V39" s="142">
        <f t="shared" si="13"/>
        <v>0</v>
      </c>
      <c r="W39" s="142"/>
      <c r="X39" s="142" t="s">
        <v>112</v>
      </c>
      <c r="Y39" s="140"/>
      <c r="Z39" s="140"/>
      <c r="AA39" s="140"/>
      <c r="AB39" s="140"/>
      <c r="AC39" s="140"/>
      <c r="AD39" s="140"/>
      <c r="AE39" s="140"/>
      <c r="AF39" s="140"/>
      <c r="AG39" s="140" t="s">
        <v>113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72">
        <v>22</v>
      </c>
      <c r="B40" s="173" t="s">
        <v>176</v>
      </c>
      <c r="C40" s="174" t="s">
        <v>177</v>
      </c>
      <c r="D40" s="175" t="s">
        <v>178</v>
      </c>
      <c r="E40" s="176">
        <v>1</v>
      </c>
      <c r="F40" s="145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21</v>
      </c>
      <c r="M40" s="178">
        <f t="shared" si="10"/>
        <v>0</v>
      </c>
      <c r="N40" s="178">
        <v>8.0000000000000007E-5</v>
      </c>
      <c r="O40" s="178">
        <f t="shared" si="11"/>
        <v>0</v>
      </c>
      <c r="P40" s="178">
        <v>0</v>
      </c>
      <c r="Q40" s="179">
        <f t="shared" si="12"/>
        <v>0</v>
      </c>
      <c r="R40" s="142"/>
      <c r="S40" s="142" t="s">
        <v>119</v>
      </c>
      <c r="T40" s="142" t="s">
        <v>111</v>
      </c>
      <c r="U40" s="142">
        <v>0</v>
      </c>
      <c r="V40" s="142">
        <f t="shared" si="13"/>
        <v>0</v>
      </c>
      <c r="W40" s="142"/>
      <c r="X40" s="142" t="s">
        <v>112</v>
      </c>
      <c r="Y40" s="140"/>
      <c r="Z40" s="140"/>
      <c r="AA40" s="140"/>
      <c r="AB40" s="140"/>
      <c r="AC40" s="140"/>
      <c r="AD40" s="140"/>
      <c r="AE40" s="140"/>
      <c r="AF40" s="140"/>
      <c r="AG40" s="140" t="s">
        <v>137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72">
        <v>23</v>
      </c>
      <c r="B41" s="173" t="s">
        <v>179</v>
      </c>
      <c r="C41" s="174" t="s">
        <v>180</v>
      </c>
      <c r="D41" s="175" t="s">
        <v>178</v>
      </c>
      <c r="E41" s="176">
        <v>2</v>
      </c>
      <c r="F41" s="145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21</v>
      </c>
      <c r="M41" s="178">
        <f t="shared" si="10"/>
        <v>0</v>
      </c>
      <c r="N41" s="178">
        <v>2.1000000000000001E-4</v>
      </c>
      <c r="O41" s="178">
        <f t="shared" si="11"/>
        <v>0</v>
      </c>
      <c r="P41" s="178">
        <v>0</v>
      </c>
      <c r="Q41" s="179">
        <f t="shared" si="12"/>
        <v>0</v>
      </c>
      <c r="R41" s="142"/>
      <c r="S41" s="142" t="s">
        <v>123</v>
      </c>
      <c r="T41" s="142" t="s">
        <v>111</v>
      </c>
      <c r="U41" s="142">
        <v>0</v>
      </c>
      <c r="V41" s="142">
        <f t="shared" si="13"/>
        <v>0</v>
      </c>
      <c r="W41" s="142"/>
      <c r="X41" s="142" t="s">
        <v>112</v>
      </c>
      <c r="Y41" s="140"/>
      <c r="Z41" s="140"/>
      <c r="AA41" s="140"/>
      <c r="AB41" s="140"/>
      <c r="AC41" s="140"/>
      <c r="AD41" s="140"/>
      <c r="AE41" s="140"/>
      <c r="AF41" s="140"/>
      <c r="AG41" s="140" t="s">
        <v>113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72">
        <v>24</v>
      </c>
      <c r="B42" s="173" t="s">
        <v>181</v>
      </c>
      <c r="C42" s="174" t="s">
        <v>182</v>
      </c>
      <c r="D42" s="175" t="s">
        <v>178</v>
      </c>
      <c r="E42" s="176">
        <v>2</v>
      </c>
      <c r="F42" s="145"/>
      <c r="G42" s="178">
        <f t="shared" si="7"/>
        <v>0</v>
      </c>
      <c r="H42" s="177"/>
      <c r="I42" s="178">
        <f t="shared" si="8"/>
        <v>0</v>
      </c>
      <c r="J42" s="177"/>
      <c r="K42" s="178">
        <f t="shared" si="9"/>
        <v>0</v>
      </c>
      <c r="L42" s="178">
        <v>21</v>
      </c>
      <c r="M42" s="178">
        <f t="shared" si="10"/>
        <v>0</v>
      </c>
      <c r="N42" s="178">
        <v>4.2100000000000002E-3</v>
      </c>
      <c r="O42" s="178">
        <v>0</v>
      </c>
      <c r="P42" s="178">
        <v>0</v>
      </c>
      <c r="Q42" s="179">
        <f t="shared" si="12"/>
        <v>0</v>
      </c>
      <c r="R42" s="142"/>
      <c r="S42" s="142" t="s">
        <v>123</v>
      </c>
      <c r="T42" s="142" t="s">
        <v>111</v>
      </c>
      <c r="U42" s="142">
        <v>0</v>
      </c>
      <c r="V42" s="142">
        <f t="shared" si="13"/>
        <v>0</v>
      </c>
      <c r="W42" s="142"/>
      <c r="X42" s="142" t="s">
        <v>112</v>
      </c>
      <c r="Y42" s="140"/>
      <c r="Z42" s="140"/>
      <c r="AA42" s="140"/>
      <c r="AB42" s="140"/>
      <c r="AC42" s="140"/>
      <c r="AD42" s="140"/>
      <c r="AE42" s="140"/>
      <c r="AF42" s="140"/>
      <c r="AG42" s="140" t="s">
        <v>113</v>
      </c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outlineLevel="1" x14ac:dyDescent="0.2">
      <c r="A43" s="172">
        <v>25</v>
      </c>
      <c r="B43" s="173" t="s">
        <v>183</v>
      </c>
      <c r="C43" s="174" t="s">
        <v>242</v>
      </c>
      <c r="D43" s="175" t="s">
        <v>178</v>
      </c>
      <c r="E43" s="176">
        <v>1</v>
      </c>
      <c r="F43" s="145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21</v>
      </c>
      <c r="M43" s="178">
        <f t="shared" si="10"/>
        <v>0</v>
      </c>
      <c r="N43" s="178">
        <v>0</v>
      </c>
      <c r="O43" s="178">
        <f t="shared" si="11"/>
        <v>0</v>
      </c>
      <c r="P43" s="178">
        <v>0</v>
      </c>
      <c r="Q43" s="179">
        <f t="shared" si="12"/>
        <v>0</v>
      </c>
      <c r="R43" s="142"/>
      <c r="S43" s="142" t="s">
        <v>119</v>
      </c>
      <c r="T43" s="142" t="s">
        <v>111</v>
      </c>
      <c r="U43" s="142">
        <v>0</v>
      </c>
      <c r="V43" s="142">
        <f t="shared" si="13"/>
        <v>0</v>
      </c>
      <c r="W43" s="142"/>
      <c r="X43" s="142" t="s">
        <v>184</v>
      </c>
      <c r="Y43" s="140"/>
      <c r="Z43" s="140"/>
      <c r="AA43" s="140"/>
      <c r="AB43" s="140"/>
      <c r="AC43" s="140"/>
      <c r="AD43" s="140"/>
      <c r="AE43" s="140"/>
      <c r="AF43" s="140"/>
      <c r="AG43" s="140" t="s">
        <v>185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72">
        <v>26</v>
      </c>
      <c r="B44" s="173" t="s">
        <v>186</v>
      </c>
      <c r="C44" s="174" t="s">
        <v>187</v>
      </c>
      <c r="D44" s="175" t="s">
        <v>178</v>
      </c>
      <c r="E44" s="176">
        <v>2</v>
      </c>
      <c r="F44" s="145"/>
      <c r="G44" s="178">
        <f t="shared" si="7"/>
        <v>0</v>
      </c>
      <c r="H44" s="177"/>
      <c r="I44" s="178">
        <f t="shared" si="8"/>
        <v>0</v>
      </c>
      <c r="J44" s="177"/>
      <c r="K44" s="178">
        <f t="shared" si="9"/>
        <v>0</v>
      </c>
      <c r="L44" s="178">
        <v>21</v>
      </c>
      <c r="M44" s="178">
        <f t="shared" si="10"/>
        <v>0</v>
      </c>
      <c r="N44" s="178">
        <v>0</v>
      </c>
      <c r="O44" s="178">
        <f t="shared" si="11"/>
        <v>0</v>
      </c>
      <c r="P44" s="178">
        <v>0</v>
      </c>
      <c r="Q44" s="179">
        <f t="shared" si="12"/>
        <v>0</v>
      </c>
      <c r="R44" s="142" t="s">
        <v>155</v>
      </c>
      <c r="S44" s="142" t="s">
        <v>123</v>
      </c>
      <c r="T44" s="142" t="s">
        <v>111</v>
      </c>
      <c r="U44" s="142">
        <v>0</v>
      </c>
      <c r="V44" s="142">
        <f t="shared" si="13"/>
        <v>0</v>
      </c>
      <c r="W44" s="142"/>
      <c r="X44" s="142" t="s">
        <v>156</v>
      </c>
      <c r="Y44" s="140"/>
      <c r="Z44" s="140"/>
      <c r="AA44" s="140"/>
      <c r="AB44" s="140"/>
      <c r="AC44" s="140"/>
      <c r="AD44" s="140"/>
      <c r="AE44" s="140"/>
      <c r="AF44" s="140"/>
      <c r="AG44" s="140" t="s">
        <v>157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72">
        <v>27</v>
      </c>
      <c r="B45" s="173" t="s">
        <v>188</v>
      </c>
      <c r="C45" s="174" t="s">
        <v>189</v>
      </c>
      <c r="D45" s="175" t="s">
        <v>178</v>
      </c>
      <c r="E45" s="176">
        <v>1</v>
      </c>
      <c r="F45" s="145"/>
      <c r="G45" s="178">
        <f t="shared" si="7"/>
        <v>0</v>
      </c>
      <c r="H45" s="177"/>
      <c r="I45" s="178">
        <f t="shared" si="8"/>
        <v>0</v>
      </c>
      <c r="J45" s="177"/>
      <c r="K45" s="178">
        <f t="shared" si="9"/>
        <v>0</v>
      </c>
      <c r="L45" s="178">
        <v>21</v>
      </c>
      <c r="M45" s="178">
        <f t="shared" si="10"/>
        <v>0</v>
      </c>
      <c r="N45" s="178">
        <v>0</v>
      </c>
      <c r="O45" s="178">
        <f t="shared" si="11"/>
        <v>0</v>
      </c>
      <c r="P45" s="178">
        <v>0</v>
      </c>
      <c r="Q45" s="179">
        <f t="shared" si="12"/>
        <v>0</v>
      </c>
      <c r="R45" s="142" t="s">
        <v>155</v>
      </c>
      <c r="S45" s="142" t="s">
        <v>123</v>
      </c>
      <c r="T45" s="142" t="s">
        <v>111</v>
      </c>
      <c r="U45" s="142">
        <v>0</v>
      </c>
      <c r="V45" s="142">
        <f t="shared" si="13"/>
        <v>0</v>
      </c>
      <c r="W45" s="142"/>
      <c r="X45" s="142" t="s">
        <v>156</v>
      </c>
      <c r="Y45" s="140"/>
      <c r="Z45" s="140"/>
      <c r="AA45" s="140"/>
      <c r="AB45" s="140"/>
      <c r="AC45" s="140"/>
      <c r="AD45" s="140"/>
      <c r="AE45" s="140"/>
      <c r="AF45" s="140"/>
      <c r="AG45" s="140" t="s">
        <v>157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72">
        <v>28</v>
      </c>
      <c r="B46" s="173" t="s">
        <v>190</v>
      </c>
      <c r="C46" s="174" t="s">
        <v>191</v>
      </c>
      <c r="D46" s="175" t="s">
        <v>178</v>
      </c>
      <c r="E46" s="176">
        <v>1</v>
      </c>
      <c r="F46" s="145"/>
      <c r="G46" s="178">
        <f t="shared" si="7"/>
        <v>0</v>
      </c>
      <c r="H46" s="177"/>
      <c r="I46" s="178">
        <f t="shared" si="8"/>
        <v>0</v>
      </c>
      <c r="J46" s="177"/>
      <c r="K46" s="178">
        <f t="shared" si="9"/>
        <v>0</v>
      </c>
      <c r="L46" s="178">
        <v>21</v>
      </c>
      <c r="M46" s="178">
        <f t="shared" si="10"/>
        <v>0</v>
      </c>
      <c r="N46" s="178">
        <v>0</v>
      </c>
      <c r="O46" s="178">
        <f t="shared" si="11"/>
        <v>0</v>
      </c>
      <c r="P46" s="178">
        <v>0</v>
      </c>
      <c r="Q46" s="179">
        <f t="shared" si="12"/>
        <v>0</v>
      </c>
      <c r="R46" s="142" t="s">
        <v>155</v>
      </c>
      <c r="S46" s="142" t="s">
        <v>123</v>
      </c>
      <c r="T46" s="142" t="s">
        <v>111</v>
      </c>
      <c r="U46" s="142">
        <v>0</v>
      </c>
      <c r="V46" s="142">
        <f t="shared" si="13"/>
        <v>0</v>
      </c>
      <c r="W46" s="142"/>
      <c r="X46" s="142" t="s">
        <v>156</v>
      </c>
      <c r="Y46" s="140"/>
      <c r="Z46" s="140"/>
      <c r="AA46" s="140"/>
      <c r="AB46" s="140"/>
      <c r="AC46" s="140"/>
      <c r="AD46" s="140"/>
      <c r="AE46" s="140"/>
      <c r="AF46" s="140"/>
      <c r="AG46" s="140" t="s">
        <v>157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72">
        <v>29</v>
      </c>
      <c r="B47" s="173" t="s">
        <v>192</v>
      </c>
      <c r="C47" s="174" t="s">
        <v>193</v>
      </c>
      <c r="D47" s="175" t="s">
        <v>178</v>
      </c>
      <c r="E47" s="176">
        <v>1</v>
      </c>
      <c r="F47" s="145"/>
      <c r="G47" s="178">
        <f t="shared" si="7"/>
        <v>0</v>
      </c>
      <c r="H47" s="177"/>
      <c r="I47" s="178">
        <f t="shared" si="8"/>
        <v>0</v>
      </c>
      <c r="J47" s="177"/>
      <c r="K47" s="178">
        <f t="shared" si="9"/>
        <v>0</v>
      </c>
      <c r="L47" s="178">
        <v>21</v>
      </c>
      <c r="M47" s="178">
        <f t="shared" si="10"/>
        <v>0</v>
      </c>
      <c r="N47" s="178">
        <v>0</v>
      </c>
      <c r="O47" s="178">
        <f t="shared" si="11"/>
        <v>0</v>
      </c>
      <c r="P47" s="178">
        <v>0</v>
      </c>
      <c r="Q47" s="179">
        <f t="shared" si="12"/>
        <v>0</v>
      </c>
      <c r="R47" s="142" t="s">
        <v>155</v>
      </c>
      <c r="S47" s="142" t="s">
        <v>123</v>
      </c>
      <c r="T47" s="142" t="s">
        <v>111</v>
      </c>
      <c r="U47" s="142">
        <v>0</v>
      </c>
      <c r="V47" s="142">
        <f t="shared" si="13"/>
        <v>0</v>
      </c>
      <c r="W47" s="142"/>
      <c r="X47" s="142" t="s">
        <v>156</v>
      </c>
      <c r="Y47" s="140"/>
      <c r="Z47" s="140"/>
      <c r="AA47" s="140"/>
      <c r="AB47" s="140"/>
      <c r="AC47" s="140"/>
      <c r="AD47" s="140"/>
      <c r="AE47" s="140"/>
      <c r="AF47" s="140"/>
      <c r="AG47" s="140" t="s">
        <v>157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72">
        <v>30</v>
      </c>
      <c r="B48" s="173" t="s">
        <v>194</v>
      </c>
      <c r="C48" s="174" t="s">
        <v>195</v>
      </c>
      <c r="D48" s="175" t="s">
        <v>126</v>
      </c>
      <c r="E48" s="176">
        <v>8</v>
      </c>
      <c r="F48" s="145"/>
      <c r="G48" s="178">
        <f t="shared" si="7"/>
        <v>0</v>
      </c>
      <c r="H48" s="177"/>
      <c r="I48" s="178">
        <f t="shared" si="8"/>
        <v>0</v>
      </c>
      <c r="J48" s="177"/>
      <c r="K48" s="178">
        <f t="shared" si="9"/>
        <v>0</v>
      </c>
      <c r="L48" s="178">
        <v>21</v>
      </c>
      <c r="M48" s="178">
        <f t="shared" si="10"/>
        <v>0</v>
      </c>
      <c r="N48" s="178">
        <v>4.8000000000000001E-4</v>
      </c>
      <c r="O48" s="178">
        <f t="shared" si="11"/>
        <v>0</v>
      </c>
      <c r="P48" s="178">
        <v>0</v>
      </c>
      <c r="Q48" s="179">
        <f t="shared" si="12"/>
        <v>0</v>
      </c>
      <c r="R48" s="142" t="s">
        <v>155</v>
      </c>
      <c r="S48" s="142" t="s">
        <v>123</v>
      </c>
      <c r="T48" s="142" t="s">
        <v>111</v>
      </c>
      <c r="U48" s="142">
        <v>0</v>
      </c>
      <c r="V48" s="142">
        <f t="shared" si="13"/>
        <v>0</v>
      </c>
      <c r="W48" s="142"/>
      <c r="X48" s="142" t="s">
        <v>156</v>
      </c>
      <c r="Y48" s="140"/>
      <c r="Z48" s="140"/>
      <c r="AA48" s="140"/>
      <c r="AB48" s="140"/>
      <c r="AC48" s="140"/>
      <c r="AD48" s="140"/>
      <c r="AE48" s="140"/>
      <c r="AF48" s="140"/>
      <c r="AG48" s="140" t="s">
        <v>157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outlineLevel="1" x14ac:dyDescent="0.2">
      <c r="A49" s="172">
        <v>31</v>
      </c>
      <c r="B49" s="173" t="s">
        <v>194</v>
      </c>
      <c r="C49" s="174" t="s">
        <v>196</v>
      </c>
      <c r="D49" s="175" t="s">
        <v>126</v>
      </c>
      <c r="E49" s="176">
        <v>160</v>
      </c>
      <c r="F49" s="145"/>
      <c r="G49" s="178">
        <f t="shared" si="7"/>
        <v>0</v>
      </c>
      <c r="H49" s="177"/>
      <c r="I49" s="178">
        <f t="shared" si="8"/>
        <v>0</v>
      </c>
      <c r="J49" s="177"/>
      <c r="K49" s="178">
        <f t="shared" si="9"/>
        <v>0</v>
      </c>
      <c r="L49" s="178">
        <v>21</v>
      </c>
      <c r="M49" s="178">
        <f t="shared" si="10"/>
        <v>0</v>
      </c>
      <c r="N49" s="178">
        <v>1.4400000000000001E-3</v>
      </c>
      <c r="O49" s="178">
        <v>0</v>
      </c>
      <c r="P49" s="178">
        <v>0</v>
      </c>
      <c r="Q49" s="179">
        <f t="shared" si="12"/>
        <v>0</v>
      </c>
      <c r="R49" s="142" t="s">
        <v>155</v>
      </c>
      <c r="S49" s="142" t="s">
        <v>123</v>
      </c>
      <c r="T49" s="142" t="s">
        <v>111</v>
      </c>
      <c r="U49" s="142">
        <v>0</v>
      </c>
      <c r="V49" s="142">
        <f t="shared" si="13"/>
        <v>0</v>
      </c>
      <c r="W49" s="142"/>
      <c r="X49" s="142" t="s">
        <v>156</v>
      </c>
      <c r="Y49" s="140"/>
      <c r="Z49" s="140"/>
      <c r="AA49" s="140"/>
      <c r="AB49" s="140"/>
      <c r="AC49" s="140"/>
      <c r="AD49" s="140"/>
      <c r="AE49" s="140"/>
      <c r="AF49" s="140"/>
      <c r="AG49" s="140" t="s">
        <v>157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72">
        <v>32</v>
      </c>
      <c r="B50" s="173" t="s">
        <v>197</v>
      </c>
      <c r="C50" s="174" t="s">
        <v>198</v>
      </c>
      <c r="D50" s="175" t="s">
        <v>178</v>
      </c>
      <c r="E50" s="176">
        <v>1</v>
      </c>
      <c r="F50" s="145"/>
      <c r="G50" s="178">
        <f t="shared" si="7"/>
        <v>0</v>
      </c>
      <c r="H50" s="177"/>
      <c r="I50" s="178">
        <f t="shared" si="8"/>
        <v>0</v>
      </c>
      <c r="J50" s="177"/>
      <c r="K50" s="178">
        <f t="shared" si="9"/>
        <v>0</v>
      </c>
      <c r="L50" s="178">
        <v>21</v>
      </c>
      <c r="M50" s="178">
        <f t="shared" si="10"/>
        <v>0</v>
      </c>
      <c r="N50" s="178">
        <v>1.1E-4</v>
      </c>
      <c r="O50" s="178">
        <f t="shared" si="11"/>
        <v>0</v>
      </c>
      <c r="P50" s="178">
        <v>0</v>
      </c>
      <c r="Q50" s="179">
        <f t="shared" si="12"/>
        <v>0</v>
      </c>
      <c r="R50" s="142" t="s">
        <v>155</v>
      </c>
      <c r="S50" s="142" t="s">
        <v>123</v>
      </c>
      <c r="T50" s="142" t="s">
        <v>111</v>
      </c>
      <c r="U50" s="142">
        <v>0</v>
      </c>
      <c r="V50" s="142">
        <f t="shared" si="13"/>
        <v>0</v>
      </c>
      <c r="W50" s="142"/>
      <c r="X50" s="142" t="s">
        <v>156</v>
      </c>
      <c r="Y50" s="140"/>
      <c r="Z50" s="140"/>
      <c r="AA50" s="140"/>
      <c r="AB50" s="140"/>
      <c r="AC50" s="140"/>
      <c r="AD50" s="140"/>
      <c r="AE50" s="140"/>
      <c r="AF50" s="140"/>
      <c r="AG50" s="140" t="s">
        <v>157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x14ac:dyDescent="0.2">
      <c r="A51" s="165" t="s">
        <v>105</v>
      </c>
      <c r="B51" s="166" t="s">
        <v>63</v>
      </c>
      <c r="C51" s="167" t="s">
        <v>64</v>
      </c>
      <c r="D51" s="168"/>
      <c r="E51" s="169"/>
      <c r="F51" s="202"/>
      <c r="G51" s="170">
        <f>SUMIF(AG52:AG53,"&lt;&gt;NOR",G52:G53)</f>
        <v>0</v>
      </c>
      <c r="H51" s="170"/>
      <c r="I51" s="170">
        <f>SUM(I52:I53)</f>
        <v>0</v>
      </c>
      <c r="J51" s="170"/>
      <c r="K51" s="170">
        <f>SUM(K52:K53)</f>
        <v>0</v>
      </c>
      <c r="L51" s="170"/>
      <c r="M51" s="170">
        <f>SUM(M52:M53)</f>
        <v>0</v>
      </c>
      <c r="N51" s="170"/>
      <c r="O51" s="170">
        <f>SUM(O52:O53)</f>
        <v>0</v>
      </c>
      <c r="P51" s="170"/>
      <c r="Q51" s="171">
        <f>SUM(Q52:Q53)</f>
        <v>0</v>
      </c>
      <c r="R51" s="143"/>
      <c r="S51" s="143"/>
      <c r="T51" s="143"/>
      <c r="U51" s="143"/>
      <c r="V51" s="143">
        <f>SUM(V52:V53)</f>
        <v>0</v>
      </c>
      <c r="W51" s="143"/>
      <c r="X51" s="143"/>
      <c r="AG51" t="s">
        <v>106</v>
      </c>
    </row>
    <row r="52" spans="1:60" outlineLevel="1" x14ac:dyDescent="0.2">
      <c r="A52" s="180">
        <v>33</v>
      </c>
      <c r="B52" s="181" t="s">
        <v>199</v>
      </c>
      <c r="C52" s="182" t="s">
        <v>200</v>
      </c>
      <c r="D52" s="183" t="s">
        <v>201</v>
      </c>
      <c r="E52" s="184">
        <v>51.5152</v>
      </c>
      <c r="F52" s="144"/>
      <c r="G52" s="186">
        <f>ROUND(E52*F52,2)</f>
        <v>0</v>
      </c>
      <c r="H52" s="185"/>
      <c r="I52" s="186">
        <f>ROUND(E52*H52,2)</f>
        <v>0</v>
      </c>
      <c r="J52" s="185"/>
      <c r="K52" s="186">
        <f>ROUND(E52*J52,2)</f>
        <v>0</v>
      </c>
      <c r="L52" s="186">
        <v>21</v>
      </c>
      <c r="M52" s="186">
        <f>G52*(1+L52/100)</f>
        <v>0</v>
      </c>
      <c r="N52" s="186">
        <v>1E-3</v>
      </c>
      <c r="O52" s="186">
        <v>0</v>
      </c>
      <c r="P52" s="186">
        <v>0</v>
      </c>
      <c r="Q52" s="187">
        <f>ROUND(E52*P52,2)</f>
        <v>0</v>
      </c>
      <c r="R52" s="142" t="s">
        <v>155</v>
      </c>
      <c r="S52" s="142" t="s">
        <v>110</v>
      </c>
      <c r="T52" s="142" t="s">
        <v>111</v>
      </c>
      <c r="U52" s="142">
        <v>0</v>
      </c>
      <c r="V52" s="142">
        <f>ROUND(E52*U52,2)</f>
        <v>0</v>
      </c>
      <c r="W52" s="142"/>
      <c r="X52" s="142" t="s">
        <v>156</v>
      </c>
      <c r="Y52" s="140"/>
      <c r="Z52" s="140"/>
      <c r="AA52" s="140"/>
      <c r="AB52" s="140"/>
      <c r="AC52" s="140"/>
      <c r="AD52" s="140"/>
      <c r="AE52" s="140"/>
      <c r="AF52" s="140"/>
      <c r="AG52" s="140" t="s">
        <v>157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outlineLevel="1" x14ac:dyDescent="0.2">
      <c r="A53" s="188"/>
      <c r="B53" s="189"/>
      <c r="C53" s="190" t="s">
        <v>202</v>
      </c>
      <c r="D53" s="191"/>
      <c r="E53" s="192">
        <v>51.52</v>
      </c>
      <c r="F53" s="201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42"/>
      <c r="S53" s="142"/>
      <c r="T53" s="142"/>
      <c r="U53" s="142"/>
      <c r="V53" s="142"/>
      <c r="W53" s="142"/>
      <c r="X53" s="142"/>
      <c r="Y53" s="140"/>
      <c r="Z53" s="140"/>
      <c r="AA53" s="140"/>
      <c r="AB53" s="140"/>
      <c r="AC53" s="140"/>
      <c r="AD53" s="140"/>
      <c r="AE53" s="140"/>
      <c r="AF53" s="140"/>
      <c r="AG53" s="140" t="s">
        <v>132</v>
      </c>
      <c r="AH53" s="140">
        <v>0</v>
      </c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x14ac:dyDescent="0.2">
      <c r="A54" s="165" t="s">
        <v>105</v>
      </c>
      <c r="B54" s="166" t="s">
        <v>65</v>
      </c>
      <c r="C54" s="167" t="s">
        <v>66</v>
      </c>
      <c r="D54" s="168"/>
      <c r="E54" s="169"/>
      <c r="F54" s="202"/>
      <c r="G54" s="170">
        <f>SUMIF(AG55:AG55,"&lt;&gt;NOR",G55:G55)</f>
        <v>0</v>
      </c>
      <c r="H54" s="170"/>
      <c r="I54" s="170">
        <f>SUM(I55:I55)</f>
        <v>0</v>
      </c>
      <c r="J54" s="170"/>
      <c r="K54" s="170">
        <f>SUM(K55:K55)</f>
        <v>0</v>
      </c>
      <c r="L54" s="170"/>
      <c r="M54" s="170">
        <f>SUM(M55:M55)</f>
        <v>0</v>
      </c>
      <c r="N54" s="170"/>
      <c r="O54" s="170">
        <f>SUM(O55:O55)</f>
        <v>0</v>
      </c>
      <c r="P54" s="170"/>
      <c r="Q54" s="171">
        <f>SUM(Q55:Q55)</f>
        <v>0</v>
      </c>
      <c r="R54" s="143"/>
      <c r="S54" s="143"/>
      <c r="T54" s="143"/>
      <c r="U54" s="143"/>
      <c r="V54" s="143">
        <f>SUM(V55:V55)</f>
        <v>0</v>
      </c>
      <c r="W54" s="143"/>
      <c r="X54" s="143"/>
      <c r="AG54" t="s">
        <v>106</v>
      </c>
    </row>
    <row r="55" spans="1:60" outlineLevel="1" x14ac:dyDescent="0.2">
      <c r="A55" s="172">
        <v>34</v>
      </c>
      <c r="B55" s="173" t="s">
        <v>203</v>
      </c>
      <c r="C55" s="174" t="s">
        <v>204</v>
      </c>
      <c r="D55" s="175" t="s">
        <v>126</v>
      </c>
      <c r="E55" s="176">
        <v>4</v>
      </c>
      <c r="F55" s="145"/>
      <c r="G55" s="178">
        <f>ROUND(E55*F55,2)</f>
        <v>0</v>
      </c>
      <c r="H55" s="177"/>
      <c r="I55" s="178">
        <f>ROUND(E55*H55,2)</f>
        <v>0</v>
      </c>
      <c r="J55" s="177"/>
      <c r="K55" s="178">
        <f>ROUND(E55*J55,2)</f>
        <v>0</v>
      </c>
      <c r="L55" s="178">
        <v>21</v>
      </c>
      <c r="M55" s="178">
        <f>G55*(1+L55/100)</f>
        <v>0</v>
      </c>
      <c r="N55" s="178">
        <v>0</v>
      </c>
      <c r="O55" s="178">
        <f>ROUND(E55*N55,2)</f>
        <v>0</v>
      </c>
      <c r="P55" s="178">
        <v>0</v>
      </c>
      <c r="Q55" s="179">
        <f>ROUND(E55*P55,2)</f>
        <v>0</v>
      </c>
      <c r="R55" s="142"/>
      <c r="S55" s="142" t="s">
        <v>123</v>
      </c>
      <c r="T55" s="142" t="s">
        <v>111</v>
      </c>
      <c r="U55" s="142">
        <v>0</v>
      </c>
      <c r="V55" s="142">
        <f>ROUND(E55*U55,2)</f>
        <v>0</v>
      </c>
      <c r="W55" s="142"/>
      <c r="X55" s="142" t="s">
        <v>112</v>
      </c>
      <c r="Y55" s="140"/>
      <c r="Z55" s="140"/>
      <c r="AA55" s="140"/>
      <c r="AB55" s="140"/>
      <c r="AC55" s="140"/>
      <c r="AD55" s="140"/>
      <c r="AE55" s="140"/>
      <c r="AF55" s="140"/>
      <c r="AG55" s="140" t="s">
        <v>113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x14ac:dyDescent="0.2">
      <c r="A56" s="165" t="s">
        <v>105</v>
      </c>
      <c r="B56" s="166" t="s">
        <v>67</v>
      </c>
      <c r="C56" s="167" t="s">
        <v>68</v>
      </c>
      <c r="D56" s="168"/>
      <c r="E56" s="169"/>
      <c r="F56" s="202"/>
      <c r="G56" s="170">
        <f>SUMIF(AG57:AG57,"&lt;&gt;NOR",G57:G57)</f>
        <v>0</v>
      </c>
      <c r="H56" s="170"/>
      <c r="I56" s="170">
        <f>SUM(I57:I57)</f>
        <v>0</v>
      </c>
      <c r="J56" s="170"/>
      <c r="K56" s="170">
        <f>SUM(K57:K57)</f>
        <v>0</v>
      </c>
      <c r="L56" s="170"/>
      <c r="M56" s="170">
        <f>SUM(M57:M57)</f>
        <v>0</v>
      </c>
      <c r="N56" s="170"/>
      <c r="O56" s="170">
        <f>SUM(O57:O57)</f>
        <v>0</v>
      </c>
      <c r="P56" s="170"/>
      <c r="Q56" s="171">
        <f>SUM(Q57:Q57)</f>
        <v>0</v>
      </c>
      <c r="R56" s="143"/>
      <c r="S56" s="143"/>
      <c r="T56" s="143"/>
      <c r="U56" s="143"/>
      <c r="V56" s="143">
        <f>SUM(V57:V57)</f>
        <v>0</v>
      </c>
      <c r="W56" s="143"/>
      <c r="X56" s="143"/>
      <c r="AG56" t="s">
        <v>106</v>
      </c>
    </row>
    <row r="57" spans="1:60" outlineLevel="1" x14ac:dyDescent="0.2">
      <c r="A57" s="172">
        <v>35</v>
      </c>
      <c r="B57" s="173" t="s">
        <v>205</v>
      </c>
      <c r="C57" s="174" t="s">
        <v>206</v>
      </c>
      <c r="D57" s="175" t="s">
        <v>150</v>
      </c>
      <c r="E57" s="176">
        <v>34.590789999999998</v>
      </c>
      <c r="F57" s="145"/>
      <c r="G57" s="178">
        <f>ROUND(E57*F57,2)</f>
        <v>0</v>
      </c>
      <c r="H57" s="177"/>
      <c r="I57" s="178">
        <f>ROUND(E57*H57,2)</f>
        <v>0</v>
      </c>
      <c r="J57" s="177"/>
      <c r="K57" s="178">
        <f>ROUND(E57*J57,2)</f>
        <v>0</v>
      </c>
      <c r="L57" s="178">
        <v>21</v>
      </c>
      <c r="M57" s="178">
        <f>G57*(1+L57/100)</f>
        <v>0</v>
      </c>
      <c r="N57" s="178">
        <v>0</v>
      </c>
      <c r="O57" s="178">
        <f>ROUND(E57*N57,2)</f>
        <v>0</v>
      </c>
      <c r="P57" s="178">
        <v>0</v>
      </c>
      <c r="Q57" s="179">
        <f>ROUND(E57*P57,2)</f>
        <v>0</v>
      </c>
      <c r="R57" s="142"/>
      <c r="S57" s="142" t="s">
        <v>123</v>
      </c>
      <c r="T57" s="142" t="s">
        <v>111</v>
      </c>
      <c r="U57" s="142">
        <v>0</v>
      </c>
      <c r="V57" s="142">
        <f>ROUND(E57*U57,2)</f>
        <v>0</v>
      </c>
      <c r="W57" s="142"/>
      <c r="X57" s="142" t="s">
        <v>112</v>
      </c>
      <c r="Y57" s="140"/>
      <c r="Z57" s="140"/>
      <c r="AA57" s="140"/>
      <c r="AB57" s="140"/>
      <c r="AC57" s="140"/>
      <c r="AD57" s="140"/>
      <c r="AE57" s="140"/>
      <c r="AF57" s="140"/>
      <c r="AG57" s="140" t="s">
        <v>113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x14ac:dyDescent="0.2">
      <c r="A58" s="165" t="s">
        <v>105</v>
      </c>
      <c r="B58" s="166" t="s">
        <v>69</v>
      </c>
      <c r="C58" s="167" t="s">
        <v>70</v>
      </c>
      <c r="D58" s="168"/>
      <c r="E58" s="169"/>
      <c r="F58" s="202"/>
      <c r="G58" s="170">
        <f>SUMIF(AG59:AG65,"&lt;&gt;NOR",G59:G65)</f>
        <v>0</v>
      </c>
      <c r="H58" s="170"/>
      <c r="I58" s="170">
        <f>SUM(I59:I65)</f>
        <v>0</v>
      </c>
      <c r="J58" s="170"/>
      <c r="K58" s="170">
        <f>SUM(K59:K65)</f>
        <v>0</v>
      </c>
      <c r="L58" s="170"/>
      <c r="M58" s="170">
        <f>SUM(M59:M65)</f>
        <v>0</v>
      </c>
      <c r="N58" s="170"/>
      <c r="O58" s="170">
        <f>SUM(O59:O65)</f>
        <v>0</v>
      </c>
      <c r="P58" s="170"/>
      <c r="Q58" s="171">
        <f>SUM(Q59:Q65)</f>
        <v>0</v>
      </c>
      <c r="R58" s="143"/>
      <c r="S58" s="143"/>
      <c r="T58" s="143"/>
      <c r="U58" s="143"/>
      <c r="V58" s="143">
        <f>SUM(V59:V65)</f>
        <v>0</v>
      </c>
      <c r="W58" s="143"/>
      <c r="X58" s="143"/>
      <c r="AG58" t="s">
        <v>106</v>
      </c>
    </row>
    <row r="59" spans="1:60" outlineLevel="1" x14ac:dyDescent="0.2">
      <c r="A59" s="172">
        <v>36</v>
      </c>
      <c r="B59" s="173" t="s">
        <v>207</v>
      </c>
      <c r="C59" s="174" t="s">
        <v>208</v>
      </c>
      <c r="D59" s="175" t="s">
        <v>209</v>
      </c>
      <c r="E59" s="176">
        <v>1</v>
      </c>
      <c r="F59" s="145"/>
      <c r="G59" s="178">
        <f t="shared" ref="G59:G65" si="14">ROUND(E59*F59,2)</f>
        <v>0</v>
      </c>
      <c r="H59" s="177"/>
      <c r="I59" s="178">
        <f t="shared" ref="I59:I65" si="15">ROUND(E59*H59,2)</f>
        <v>0</v>
      </c>
      <c r="J59" s="177"/>
      <c r="K59" s="178">
        <f t="shared" ref="K59:K65" si="16">ROUND(E59*J59,2)</f>
        <v>0</v>
      </c>
      <c r="L59" s="178">
        <v>21</v>
      </c>
      <c r="M59" s="178">
        <f t="shared" ref="M59:M65" si="17">G59*(1+L59/100)</f>
        <v>0</v>
      </c>
      <c r="N59" s="178">
        <v>0</v>
      </c>
      <c r="O59" s="178">
        <f t="shared" ref="O59:O65" si="18">ROUND(E59*N59,2)</f>
        <v>0</v>
      </c>
      <c r="P59" s="178">
        <v>0</v>
      </c>
      <c r="Q59" s="179">
        <f t="shared" ref="Q59:Q65" si="19">ROUND(E59*P59,2)</f>
        <v>0</v>
      </c>
      <c r="R59" s="142"/>
      <c r="S59" s="142" t="s">
        <v>119</v>
      </c>
      <c r="T59" s="142" t="s">
        <v>111</v>
      </c>
      <c r="U59" s="142">
        <v>0</v>
      </c>
      <c r="V59" s="142">
        <f t="shared" ref="V59:V65" si="20">ROUND(E59*U59,2)</f>
        <v>0</v>
      </c>
      <c r="W59" s="142"/>
      <c r="X59" s="142" t="s">
        <v>112</v>
      </c>
      <c r="Y59" s="140"/>
      <c r="Z59" s="140"/>
      <c r="AA59" s="140"/>
      <c r="AB59" s="140"/>
      <c r="AC59" s="140"/>
      <c r="AD59" s="140"/>
      <c r="AE59" s="140"/>
      <c r="AF59" s="140"/>
      <c r="AG59" s="140" t="s">
        <v>113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72">
        <v>37</v>
      </c>
      <c r="B60" s="173" t="s">
        <v>210</v>
      </c>
      <c r="C60" s="174" t="s">
        <v>211</v>
      </c>
      <c r="D60" s="175" t="s">
        <v>178</v>
      </c>
      <c r="E60" s="176">
        <v>1</v>
      </c>
      <c r="F60" s="145"/>
      <c r="G60" s="178">
        <f t="shared" si="14"/>
        <v>0</v>
      </c>
      <c r="H60" s="177"/>
      <c r="I60" s="178">
        <f t="shared" si="15"/>
        <v>0</v>
      </c>
      <c r="J60" s="177"/>
      <c r="K60" s="178">
        <f t="shared" si="16"/>
        <v>0</v>
      </c>
      <c r="L60" s="178">
        <v>21</v>
      </c>
      <c r="M60" s="178">
        <f t="shared" si="17"/>
        <v>0</v>
      </c>
      <c r="N60" s="178">
        <v>6.3000000000000003E-4</v>
      </c>
      <c r="O60" s="178">
        <f t="shared" si="18"/>
        <v>0</v>
      </c>
      <c r="P60" s="178">
        <v>0</v>
      </c>
      <c r="Q60" s="179">
        <f t="shared" si="19"/>
        <v>0</v>
      </c>
      <c r="R60" s="142"/>
      <c r="S60" s="142" t="s">
        <v>119</v>
      </c>
      <c r="T60" s="142" t="s">
        <v>111</v>
      </c>
      <c r="U60" s="142">
        <v>0</v>
      </c>
      <c r="V60" s="142">
        <f t="shared" si="20"/>
        <v>0</v>
      </c>
      <c r="W60" s="142"/>
      <c r="X60" s="142" t="s">
        <v>112</v>
      </c>
      <c r="Y60" s="140"/>
      <c r="Z60" s="140"/>
      <c r="AA60" s="140"/>
      <c r="AB60" s="140"/>
      <c r="AC60" s="140"/>
      <c r="AD60" s="140"/>
      <c r="AE60" s="140"/>
      <c r="AF60" s="140"/>
      <c r="AG60" s="140" t="s">
        <v>212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72">
        <v>38</v>
      </c>
      <c r="B61" s="173" t="s">
        <v>213</v>
      </c>
      <c r="C61" s="174" t="s">
        <v>214</v>
      </c>
      <c r="D61" s="175" t="s">
        <v>178</v>
      </c>
      <c r="E61" s="176">
        <v>1</v>
      </c>
      <c r="F61" s="145"/>
      <c r="G61" s="178">
        <f t="shared" si="14"/>
        <v>0</v>
      </c>
      <c r="H61" s="177"/>
      <c r="I61" s="178">
        <f t="shared" si="15"/>
        <v>0</v>
      </c>
      <c r="J61" s="177"/>
      <c r="K61" s="178">
        <f t="shared" si="16"/>
        <v>0</v>
      </c>
      <c r="L61" s="178">
        <v>21</v>
      </c>
      <c r="M61" s="178">
        <f t="shared" si="17"/>
        <v>0</v>
      </c>
      <c r="N61" s="178">
        <v>3.0000000000000001E-5</v>
      </c>
      <c r="O61" s="178">
        <f t="shared" si="18"/>
        <v>0</v>
      </c>
      <c r="P61" s="178">
        <v>0</v>
      </c>
      <c r="Q61" s="179">
        <f t="shared" si="19"/>
        <v>0</v>
      </c>
      <c r="R61" s="142"/>
      <c r="S61" s="142" t="s">
        <v>123</v>
      </c>
      <c r="T61" s="142" t="s">
        <v>111</v>
      </c>
      <c r="U61" s="142">
        <v>0</v>
      </c>
      <c r="V61" s="142">
        <f t="shared" si="20"/>
        <v>0</v>
      </c>
      <c r="W61" s="142"/>
      <c r="X61" s="142" t="s">
        <v>112</v>
      </c>
      <c r="Y61" s="140"/>
      <c r="Z61" s="140"/>
      <c r="AA61" s="140"/>
      <c r="AB61" s="140"/>
      <c r="AC61" s="140"/>
      <c r="AD61" s="140"/>
      <c r="AE61" s="140"/>
      <c r="AF61" s="140"/>
      <c r="AG61" s="140" t="s">
        <v>212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ht="22.5" outlineLevel="1" x14ac:dyDescent="0.2">
      <c r="A62" s="172">
        <v>39</v>
      </c>
      <c r="B62" s="173" t="s">
        <v>215</v>
      </c>
      <c r="C62" s="174" t="s">
        <v>243</v>
      </c>
      <c r="D62" s="175" t="s">
        <v>178</v>
      </c>
      <c r="E62" s="176">
        <v>1</v>
      </c>
      <c r="F62" s="145"/>
      <c r="G62" s="178">
        <f t="shared" si="14"/>
        <v>0</v>
      </c>
      <c r="H62" s="177"/>
      <c r="I62" s="178">
        <f t="shared" si="15"/>
        <v>0</v>
      </c>
      <c r="J62" s="177"/>
      <c r="K62" s="178">
        <f t="shared" si="16"/>
        <v>0</v>
      </c>
      <c r="L62" s="178">
        <v>21</v>
      </c>
      <c r="M62" s="178">
        <f t="shared" si="17"/>
        <v>0</v>
      </c>
      <c r="N62" s="178">
        <v>0</v>
      </c>
      <c r="O62" s="178">
        <f t="shared" si="18"/>
        <v>0</v>
      </c>
      <c r="P62" s="178">
        <v>0</v>
      </c>
      <c r="Q62" s="179">
        <f t="shared" si="19"/>
        <v>0</v>
      </c>
      <c r="R62" s="142"/>
      <c r="S62" s="142" t="s">
        <v>119</v>
      </c>
      <c r="T62" s="142" t="s">
        <v>111</v>
      </c>
      <c r="U62" s="142">
        <v>0</v>
      </c>
      <c r="V62" s="142">
        <f t="shared" si="20"/>
        <v>0</v>
      </c>
      <c r="W62" s="142"/>
      <c r="X62" s="142" t="s">
        <v>112</v>
      </c>
      <c r="Y62" s="140"/>
      <c r="Z62" s="140"/>
      <c r="AA62" s="140"/>
      <c r="AB62" s="140"/>
      <c r="AC62" s="140"/>
      <c r="AD62" s="140"/>
      <c r="AE62" s="140"/>
      <c r="AF62" s="140"/>
      <c r="AG62" s="140" t="s">
        <v>113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72">
        <v>40</v>
      </c>
      <c r="B63" s="173" t="s">
        <v>216</v>
      </c>
      <c r="C63" s="174" t="s">
        <v>217</v>
      </c>
      <c r="D63" s="175" t="s">
        <v>150</v>
      </c>
      <c r="E63" s="176">
        <v>6.7000000000000002E-4</v>
      </c>
      <c r="F63" s="145"/>
      <c r="G63" s="178">
        <f t="shared" si="14"/>
        <v>0</v>
      </c>
      <c r="H63" s="177"/>
      <c r="I63" s="178">
        <f t="shared" si="15"/>
        <v>0</v>
      </c>
      <c r="J63" s="177"/>
      <c r="K63" s="178">
        <f t="shared" si="16"/>
        <v>0</v>
      </c>
      <c r="L63" s="178">
        <v>21</v>
      </c>
      <c r="M63" s="178">
        <f t="shared" si="17"/>
        <v>0</v>
      </c>
      <c r="N63" s="178">
        <v>0</v>
      </c>
      <c r="O63" s="178">
        <f t="shared" si="18"/>
        <v>0</v>
      </c>
      <c r="P63" s="178">
        <v>0</v>
      </c>
      <c r="Q63" s="179">
        <f t="shared" si="19"/>
        <v>0</v>
      </c>
      <c r="R63" s="142"/>
      <c r="S63" s="142" t="s">
        <v>123</v>
      </c>
      <c r="T63" s="142" t="s">
        <v>111</v>
      </c>
      <c r="U63" s="142">
        <v>0</v>
      </c>
      <c r="V63" s="142">
        <f t="shared" si="20"/>
        <v>0</v>
      </c>
      <c r="W63" s="142"/>
      <c r="X63" s="142" t="s">
        <v>112</v>
      </c>
      <c r="Y63" s="140"/>
      <c r="Z63" s="140"/>
      <c r="AA63" s="140"/>
      <c r="AB63" s="140"/>
      <c r="AC63" s="140"/>
      <c r="AD63" s="140"/>
      <c r="AE63" s="140"/>
      <c r="AF63" s="140"/>
      <c r="AG63" s="140" t="s">
        <v>218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72">
        <v>41</v>
      </c>
      <c r="B64" s="173" t="s">
        <v>219</v>
      </c>
      <c r="C64" s="174" t="s">
        <v>220</v>
      </c>
      <c r="D64" s="175" t="s">
        <v>178</v>
      </c>
      <c r="E64" s="176">
        <v>1</v>
      </c>
      <c r="F64" s="145"/>
      <c r="G64" s="178">
        <f t="shared" si="14"/>
        <v>0</v>
      </c>
      <c r="H64" s="177"/>
      <c r="I64" s="178">
        <f t="shared" si="15"/>
        <v>0</v>
      </c>
      <c r="J64" s="177"/>
      <c r="K64" s="178">
        <f t="shared" si="16"/>
        <v>0</v>
      </c>
      <c r="L64" s="178">
        <v>21</v>
      </c>
      <c r="M64" s="178">
        <f t="shared" si="17"/>
        <v>0</v>
      </c>
      <c r="N64" s="178">
        <v>1.0000000000000001E-5</v>
      </c>
      <c r="O64" s="178">
        <f t="shared" si="18"/>
        <v>0</v>
      </c>
      <c r="P64" s="178">
        <v>0</v>
      </c>
      <c r="Q64" s="179">
        <f t="shared" si="19"/>
        <v>0</v>
      </c>
      <c r="R64" s="142" t="s">
        <v>155</v>
      </c>
      <c r="S64" s="142" t="s">
        <v>123</v>
      </c>
      <c r="T64" s="142" t="s">
        <v>111</v>
      </c>
      <c r="U64" s="142">
        <v>0</v>
      </c>
      <c r="V64" s="142">
        <f t="shared" si="20"/>
        <v>0</v>
      </c>
      <c r="W64" s="142"/>
      <c r="X64" s="142" t="s">
        <v>156</v>
      </c>
      <c r="Y64" s="140"/>
      <c r="Z64" s="140"/>
      <c r="AA64" s="140"/>
      <c r="AB64" s="140"/>
      <c r="AC64" s="140"/>
      <c r="AD64" s="140"/>
      <c r="AE64" s="140"/>
      <c r="AF64" s="140"/>
      <c r="AG64" s="140" t="s">
        <v>221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outlineLevel="1" x14ac:dyDescent="0.2">
      <c r="A65" s="172">
        <v>42</v>
      </c>
      <c r="B65" s="173" t="s">
        <v>222</v>
      </c>
      <c r="C65" s="174" t="s">
        <v>223</v>
      </c>
      <c r="D65" s="175" t="s">
        <v>178</v>
      </c>
      <c r="E65" s="176">
        <v>2</v>
      </c>
      <c r="F65" s="145"/>
      <c r="G65" s="178">
        <f t="shared" si="14"/>
        <v>0</v>
      </c>
      <c r="H65" s="177"/>
      <c r="I65" s="178">
        <f t="shared" si="15"/>
        <v>0</v>
      </c>
      <c r="J65" s="177"/>
      <c r="K65" s="178">
        <f t="shared" si="16"/>
        <v>0</v>
      </c>
      <c r="L65" s="178">
        <v>21</v>
      </c>
      <c r="M65" s="178">
        <f t="shared" si="17"/>
        <v>0</v>
      </c>
      <c r="N65" s="178">
        <v>0</v>
      </c>
      <c r="O65" s="178">
        <f t="shared" si="18"/>
        <v>0</v>
      </c>
      <c r="P65" s="178">
        <v>0</v>
      </c>
      <c r="Q65" s="179">
        <f t="shared" si="19"/>
        <v>0</v>
      </c>
      <c r="R65" s="142" t="s">
        <v>155</v>
      </c>
      <c r="S65" s="142" t="s">
        <v>123</v>
      </c>
      <c r="T65" s="142" t="s">
        <v>111</v>
      </c>
      <c r="U65" s="142">
        <v>0</v>
      </c>
      <c r="V65" s="142">
        <f t="shared" si="20"/>
        <v>0</v>
      </c>
      <c r="W65" s="142"/>
      <c r="X65" s="142" t="s">
        <v>156</v>
      </c>
      <c r="Y65" s="140"/>
      <c r="Z65" s="140"/>
      <c r="AA65" s="140"/>
      <c r="AB65" s="140"/>
      <c r="AC65" s="140"/>
      <c r="AD65" s="140"/>
      <c r="AE65" s="140"/>
      <c r="AF65" s="140"/>
      <c r="AG65" s="140" t="s">
        <v>221</v>
      </c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</row>
    <row r="66" spans="1:60" x14ac:dyDescent="0.2">
      <c r="A66" s="165" t="s">
        <v>105</v>
      </c>
      <c r="B66" s="166" t="s">
        <v>71</v>
      </c>
      <c r="C66" s="167" t="s">
        <v>72</v>
      </c>
      <c r="D66" s="168"/>
      <c r="E66" s="169"/>
      <c r="F66" s="202"/>
      <c r="G66" s="170">
        <f>SUMIF(AG67:AG68,"&lt;&gt;NOR",G67:G68)</f>
        <v>0</v>
      </c>
      <c r="H66" s="170"/>
      <c r="I66" s="170">
        <f>SUM(I67:I68)</f>
        <v>0</v>
      </c>
      <c r="J66" s="170"/>
      <c r="K66" s="170">
        <f>SUM(K67:K68)</f>
        <v>0</v>
      </c>
      <c r="L66" s="170"/>
      <c r="M66" s="170">
        <f>SUM(M67:M68)</f>
        <v>0</v>
      </c>
      <c r="N66" s="170"/>
      <c r="O66" s="170">
        <f>SUM(O67:O68)</f>
        <v>0</v>
      </c>
      <c r="P66" s="170"/>
      <c r="Q66" s="171">
        <f>SUM(Q67:Q68)</f>
        <v>0</v>
      </c>
      <c r="R66" s="143"/>
      <c r="S66" s="143"/>
      <c r="T66" s="143"/>
      <c r="U66" s="143"/>
      <c r="V66" s="143">
        <f>SUM(V67:V68)</f>
        <v>0</v>
      </c>
      <c r="W66" s="143"/>
      <c r="X66" s="143"/>
      <c r="AG66" t="s">
        <v>106</v>
      </c>
    </row>
    <row r="67" spans="1:60" outlineLevel="1" x14ac:dyDescent="0.2">
      <c r="A67" s="172">
        <v>43</v>
      </c>
      <c r="B67" s="173" t="s">
        <v>224</v>
      </c>
      <c r="C67" s="174" t="s">
        <v>225</v>
      </c>
      <c r="D67" s="175" t="s">
        <v>126</v>
      </c>
      <c r="E67" s="176">
        <v>170</v>
      </c>
      <c r="F67" s="145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8">
        <v>0</v>
      </c>
      <c r="O67" s="178">
        <f>ROUND(E67*N67,2)</f>
        <v>0</v>
      </c>
      <c r="P67" s="178">
        <v>0</v>
      </c>
      <c r="Q67" s="179">
        <f>ROUND(E67*P67,2)</f>
        <v>0</v>
      </c>
      <c r="R67" s="142"/>
      <c r="S67" s="142" t="s">
        <v>119</v>
      </c>
      <c r="T67" s="142" t="s">
        <v>111</v>
      </c>
      <c r="U67" s="142">
        <v>0</v>
      </c>
      <c r="V67" s="142">
        <f>ROUND(E67*U67,2)</f>
        <v>0</v>
      </c>
      <c r="W67" s="142"/>
      <c r="X67" s="142" t="s">
        <v>112</v>
      </c>
      <c r="Y67" s="140"/>
      <c r="Z67" s="140"/>
      <c r="AA67" s="140"/>
      <c r="AB67" s="140"/>
      <c r="AC67" s="140"/>
      <c r="AD67" s="140"/>
      <c r="AE67" s="140"/>
      <c r="AF67" s="140"/>
      <c r="AG67" s="140" t="s">
        <v>113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72">
        <v>44</v>
      </c>
      <c r="B68" s="173" t="s">
        <v>226</v>
      </c>
      <c r="C68" s="174" t="s">
        <v>227</v>
      </c>
      <c r="D68" s="175" t="s">
        <v>126</v>
      </c>
      <c r="E68" s="176">
        <v>165</v>
      </c>
      <c r="F68" s="145"/>
      <c r="G68" s="178">
        <f>ROUND(E68*F68,2)</f>
        <v>0</v>
      </c>
      <c r="H68" s="177"/>
      <c r="I68" s="178">
        <f>ROUND(E68*H68,2)</f>
        <v>0</v>
      </c>
      <c r="J68" s="177"/>
      <c r="K68" s="178">
        <f>ROUND(E68*J68,2)</f>
        <v>0</v>
      </c>
      <c r="L68" s="178">
        <v>21</v>
      </c>
      <c r="M68" s="178">
        <f>G68*(1+L68/100)</f>
        <v>0</v>
      </c>
      <c r="N68" s="178">
        <v>0</v>
      </c>
      <c r="O68" s="178">
        <f>ROUND(E68*N68,2)</f>
        <v>0</v>
      </c>
      <c r="P68" s="178">
        <v>0</v>
      </c>
      <c r="Q68" s="179">
        <f>ROUND(E68*P68,2)</f>
        <v>0</v>
      </c>
      <c r="R68" s="142"/>
      <c r="S68" s="142" t="s">
        <v>228</v>
      </c>
      <c r="T68" s="142" t="s">
        <v>111</v>
      </c>
      <c r="U68" s="142">
        <v>0</v>
      </c>
      <c r="V68" s="142">
        <f>ROUND(E68*U68,2)</f>
        <v>0</v>
      </c>
      <c r="W68" s="142"/>
      <c r="X68" s="142" t="s">
        <v>112</v>
      </c>
      <c r="Y68" s="140"/>
      <c r="Z68" s="140"/>
      <c r="AA68" s="140"/>
      <c r="AB68" s="140"/>
      <c r="AC68" s="140"/>
      <c r="AD68" s="140"/>
      <c r="AE68" s="140"/>
      <c r="AF68" s="140"/>
      <c r="AG68" s="140" t="s">
        <v>229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x14ac:dyDescent="0.2">
      <c r="A69" s="165" t="s">
        <v>105</v>
      </c>
      <c r="B69" s="166" t="s">
        <v>73</v>
      </c>
      <c r="C69" s="167" t="s">
        <v>74</v>
      </c>
      <c r="D69" s="168"/>
      <c r="E69" s="169"/>
      <c r="F69" s="202"/>
      <c r="G69" s="170">
        <f>SUMIF(AG70:AG70,"&lt;&gt;NOR",G70:G70)</f>
        <v>0</v>
      </c>
      <c r="H69" s="170"/>
      <c r="I69" s="170">
        <f>SUM(I70:I70)</f>
        <v>0</v>
      </c>
      <c r="J69" s="170"/>
      <c r="K69" s="170">
        <f>SUM(K70:K70)</f>
        <v>0</v>
      </c>
      <c r="L69" s="170"/>
      <c r="M69" s="170">
        <f>SUM(M70:M70)</f>
        <v>0</v>
      </c>
      <c r="N69" s="170"/>
      <c r="O69" s="170">
        <f>SUM(O70:O70)</f>
        <v>0</v>
      </c>
      <c r="P69" s="170"/>
      <c r="Q69" s="171">
        <f>SUM(Q70:Q70)</f>
        <v>0</v>
      </c>
      <c r="R69" s="143"/>
      <c r="S69" s="143"/>
      <c r="T69" s="143"/>
      <c r="U69" s="143"/>
      <c r="V69" s="143">
        <f>SUM(V70:V70)</f>
        <v>0</v>
      </c>
      <c r="W69" s="143"/>
      <c r="X69" s="143"/>
      <c r="AG69" t="s">
        <v>106</v>
      </c>
    </row>
    <row r="70" spans="1:60" outlineLevel="1" x14ac:dyDescent="0.2">
      <c r="A70" s="172">
        <v>45</v>
      </c>
      <c r="B70" s="173" t="s">
        <v>230</v>
      </c>
      <c r="C70" s="174" t="s">
        <v>231</v>
      </c>
      <c r="D70" s="175" t="s">
        <v>126</v>
      </c>
      <c r="E70" s="176">
        <v>164</v>
      </c>
      <c r="F70" s="145"/>
      <c r="G70" s="178">
        <f>ROUND(E70*F70,2)</f>
        <v>0</v>
      </c>
      <c r="H70" s="177"/>
      <c r="I70" s="178">
        <f>ROUND(E70*H70,2)</f>
        <v>0</v>
      </c>
      <c r="J70" s="177"/>
      <c r="K70" s="178">
        <f>ROUND(E70*J70,2)</f>
        <v>0</v>
      </c>
      <c r="L70" s="178">
        <v>21</v>
      </c>
      <c r="M70" s="178">
        <f>G70*(1+L70/100)</f>
        <v>0</v>
      </c>
      <c r="N70" s="178">
        <v>0</v>
      </c>
      <c r="O70" s="178">
        <f>ROUND(E70*N70,2)</f>
        <v>0</v>
      </c>
      <c r="P70" s="178">
        <v>0</v>
      </c>
      <c r="Q70" s="179">
        <f>ROUND(E70*P70,2)</f>
        <v>0</v>
      </c>
      <c r="R70" s="142"/>
      <c r="S70" s="142" t="s">
        <v>123</v>
      </c>
      <c r="T70" s="142" t="s">
        <v>111</v>
      </c>
      <c r="U70" s="142">
        <v>0</v>
      </c>
      <c r="V70" s="142">
        <f>ROUND(E70*U70,2)</f>
        <v>0</v>
      </c>
      <c r="W70" s="142"/>
      <c r="X70" s="142" t="s">
        <v>112</v>
      </c>
      <c r="Y70" s="140"/>
      <c r="Z70" s="140"/>
      <c r="AA70" s="140"/>
      <c r="AB70" s="140"/>
      <c r="AC70" s="140"/>
      <c r="AD70" s="140"/>
      <c r="AE70" s="140"/>
      <c r="AF70" s="140"/>
      <c r="AG70" s="140" t="s">
        <v>229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x14ac:dyDescent="0.2">
      <c r="A71" s="165" t="s">
        <v>105</v>
      </c>
      <c r="B71" s="166" t="s">
        <v>75</v>
      </c>
      <c r="C71" s="167" t="s">
        <v>76</v>
      </c>
      <c r="D71" s="168"/>
      <c r="E71" s="169"/>
      <c r="F71" s="202"/>
      <c r="G71" s="170">
        <f>SUMIF(AG72:AG74,"&lt;&gt;NOR",G72:G74)</f>
        <v>0</v>
      </c>
      <c r="H71" s="170"/>
      <c r="I71" s="170">
        <f>SUM(I72:I74)</f>
        <v>0</v>
      </c>
      <c r="J71" s="170"/>
      <c r="K71" s="170">
        <f>SUM(K72:K74)</f>
        <v>0</v>
      </c>
      <c r="L71" s="170"/>
      <c r="M71" s="170">
        <f>SUM(M72:M74)</f>
        <v>0</v>
      </c>
      <c r="N71" s="170"/>
      <c r="O71" s="170">
        <f>SUM(O72:O74)</f>
        <v>0</v>
      </c>
      <c r="P71" s="170"/>
      <c r="Q71" s="171">
        <f>SUM(Q72:Q74)</f>
        <v>0</v>
      </c>
      <c r="R71" s="143"/>
      <c r="S71" s="143"/>
      <c r="T71" s="143"/>
      <c r="U71" s="143"/>
      <c r="V71" s="143">
        <f>SUM(V72:V74)</f>
        <v>0</v>
      </c>
      <c r="W71" s="143"/>
      <c r="X71" s="143"/>
      <c r="AG71" t="s">
        <v>106</v>
      </c>
    </row>
    <row r="72" spans="1:60" outlineLevel="1" x14ac:dyDescent="0.2">
      <c r="A72" s="172">
        <v>46</v>
      </c>
      <c r="B72" s="173" t="s">
        <v>232</v>
      </c>
      <c r="C72" s="174" t="s">
        <v>233</v>
      </c>
      <c r="D72" s="175" t="s">
        <v>150</v>
      </c>
      <c r="E72" s="176">
        <v>1.6319999999999999</v>
      </c>
      <c r="F72" s="145"/>
      <c r="G72" s="178">
        <f>ROUND(E72*F72,2)</f>
        <v>0</v>
      </c>
      <c r="H72" s="177"/>
      <c r="I72" s="178">
        <f>ROUND(E72*H72,2)</f>
        <v>0</v>
      </c>
      <c r="J72" s="177"/>
      <c r="K72" s="178">
        <f>ROUND(E72*J72,2)</f>
        <v>0</v>
      </c>
      <c r="L72" s="178">
        <v>21</v>
      </c>
      <c r="M72" s="178">
        <f>G72*(1+L72/100)</f>
        <v>0</v>
      </c>
      <c r="N72" s="178">
        <v>0</v>
      </c>
      <c r="O72" s="178">
        <f>ROUND(E72*N72,2)</f>
        <v>0</v>
      </c>
      <c r="P72" s="178">
        <v>0</v>
      </c>
      <c r="Q72" s="179">
        <f>ROUND(E72*P72,2)</f>
        <v>0</v>
      </c>
      <c r="R72" s="142"/>
      <c r="S72" s="142" t="s">
        <v>123</v>
      </c>
      <c r="T72" s="142" t="s">
        <v>111</v>
      </c>
      <c r="U72" s="142">
        <v>0</v>
      </c>
      <c r="V72" s="142">
        <f>ROUND(E72*U72,2)</f>
        <v>0</v>
      </c>
      <c r="W72" s="142"/>
      <c r="X72" s="142" t="s">
        <v>112</v>
      </c>
      <c r="Y72" s="140"/>
      <c r="Z72" s="140"/>
      <c r="AA72" s="140"/>
      <c r="AB72" s="140"/>
      <c r="AC72" s="140"/>
      <c r="AD72" s="140"/>
      <c r="AE72" s="140"/>
      <c r="AF72" s="140"/>
      <c r="AG72" s="140" t="s">
        <v>137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outlineLevel="1" x14ac:dyDescent="0.2">
      <c r="A73" s="172">
        <v>47</v>
      </c>
      <c r="B73" s="173" t="s">
        <v>234</v>
      </c>
      <c r="C73" s="174" t="s">
        <v>235</v>
      </c>
      <c r="D73" s="175" t="s">
        <v>150</v>
      </c>
      <c r="E73" s="176">
        <v>16.32</v>
      </c>
      <c r="F73" s="145"/>
      <c r="G73" s="178">
        <f>ROUND(E73*F73,2)</f>
        <v>0</v>
      </c>
      <c r="H73" s="177"/>
      <c r="I73" s="178">
        <f>ROUND(E73*H73,2)</f>
        <v>0</v>
      </c>
      <c r="J73" s="177"/>
      <c r="K73" s="178">
        <f>ROUND(E73*J73,2)</f>
        <v>0</v>
      </c>
      <c r="L73" s="178">
        <v>21</v>
      </c>
      <c r="M73" s="178">
        <f>G73*(1+L73/100)</f>
        <v>0</v>
      </c>
      <c r="N73" s="178">
        <v>0</v>
      </c>
      <c r="O73" s="178">
        <f>ROUND(E73*N73,2)</f>
        <v>0</v>
      </c>
      <c r="P73" s="178">
        <v>0</v>
      </c>
      <c r="Q73" s="179">
        <f>ROUND(E73*P73,2)</f>
        <v>0</v>
      </c>
      <c r="R73" s="142"/>
      <c r="S73" s="142" t="s">
        <v>123</v>
      </c>
      <c r="T73" s="142" t="s">
        <v>111</v>
      </c>
      <c r="U73" s="142">
        <v>0</v>
      </c>
      <c r="V73" s="142">
        <f>ROUND(E73*U73,2)</f>
        <v>0</v>
      </c>
      <c r="W73" s="142"/>
      <c r="X73" s="142" t="s">
        <v>112</v>
      </c>
      <c r="Y73" s="140"/>
      <c r="Z73" s="140"/>
      <c r="AA73" s="140"/>
      <c r="AB73" s="140"/>
      <c r="AC73" s="140"/>
      <c r="AD73" s="140"/>
      <c r="AE73" s="140"/>
      <c r="AF73" s="140"/>
      <c r="AG73" s="140" t="s">
        <v>137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80">
        <v>48</v>
      </c>
      <c r="B74" s="181" t="s">
        <v>236</v>
      </c>
      <c r="C74" s="182" t="s">
        <v>237</v>
      </c>
      <c r="D74" s="183" t="s">
        <v>150</v>
      </c>
      <c r="E74" s="184">
        <v>1.6319999999999999</v>
      </c>
      <c r="F74" s="144"/>
      <c r="G74" s="186">
        <f>ROUND(E74*F74,2)</f>
        <v>0</v>
      </c>
      <c r="H74" s="185"/>
      <c r="I74" s="186">
        <f>ROUND(E74*H74,2)</f>
        <v>0</v>
      </c>
      <c r="J74" s="185"/>
      <c r="K74" s="186">
        <f>ROUND(E74*J74,2)</f>
        <v>0</v>
      </c>
      <c r="L74" s="186">
        <v>21</v>
      </c>
      <c r="M74" s="186">
        <f>G74*(1+L74/100)</f>
        <v>0</v>
      </c>
      <c r="N74" s="186">
        <v>0</v>
      </c>
      <c r="O74" s="186">
        <f>ROUND(E74*N74,2)</f>
        <v>0</v>
      </c>
      <c r="P74" s="186">
        <v>0</v>
      </c>
      <c r="Q74" s="187">
        <f>ROUND(E74*P74,2)</f>
        <v>0</v>
      </c>
      <c r="R74" s="142"/>
      <c r="S74" s="142" t="s">
        <v>123</v>
      </c>
      <c r="T74" s="142" t="s">
        <v>111</v>
      </c>
      <c r="U74" s="142">
        <v>0</v>
      </c>
      <c r="V74" s="142">
        <f>ROUND(E74*U74,2)</f>
        <v>0</v>
      </c>
      <c r="W74" s="142"/>
      <c r="X74" s="142" t="s">
        <v>112</v>
      </c>
      <c r="Y74" s="140"/>
      <c r="Z74" s="140"/>
      <c r="AA74" s="140"/>
      <c r="AB74" s="140"/>
      <c r="AC74" s="140"/>
      <c r="AD74" s="140"/>
      <c r="AE74" s="140"/>
      <c r="AF74" s="140"/>
      <c r="AG74" s="140" t="s">
        <v>137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x14ac:dyDescent="0.2">
      <c r="A75" s="160"/>
      <c r="B75" s="161"/>
      <c r="C75" s="194"/>
      <c r="D75" s="162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3"/>
      <c r="S75" s="3"/>
      <c r="T75" s="3"/>
      <c r="U75" s="3"/>
      <c r="V75" s="3"/>
      <c r="W75" s="3"/>
      <c r="X75" s="3"/>
      <c r="AE75">
        <v>15</v>
      </c>
      <c r="AF75">
        <v>21</v>
      </c>
      <c r="AG75" t="s">
        <v>92</v>
      </c>
    </row>
    <row r="76" spans="1:60" x14ac:dyDescent="0.2">
      <c r="A76" s="195"/>
      <c r="B76" s="196" t="s">
        <v>31</v>
      </c>
      <c r="C76" s="197"/>
      <c r="D76" s="198"/>
      <c r="E76" s="199"/>
      <c r="F76" s="199"/>
      <c r="G76" s="200">
        <f>G8+G29+G32+G37+G51+G54+G56+G58+G66+G69+G71</f>
        <v>0</v>
      </c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3"/>
      <c r="S76" s="3"/>
      <c r="T76" s="3"/>
      <c r="U76" s="3"/>
      <c r="V76" s="3"/>
      <c r="W76" s="3"/>
      <c r="X76" s="3"/>
      <c r="AE76">
        <f>SUMIF(L7:L74,AE75,G7:G74)</f>
        <v>0</v>
      </c>
      <c r="AF76">
        <f>SUMIF(L7:L74,AF75,G7:G74)</f>
        <v>0</v>
      </c>
      <c r="AG76" t="s">
        <v>238</v>
      </c>
    </row>
    <row r="77" spans="1:60" x14ac:dyDescent="0.2">
      <c r="A77" s="3"/>
      <c r="B77" s="4"/>
      <c r="C77" s="146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3"/>
      <c r="B78" s="4"/>
      <c r="C78" s="14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82" t="s">
        <v>239</v>
      </c>
      <c r="B79" s="282"/>
      <c r="C79" s="283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63"/>
      <c r="B80" s="264"/>
      <c r="C80" s="265"/>
      <c r="D80" s="264"/>
      <c r="E80" s="264"/>
      <c r="F80" s="264"/>
      <c r="G80" s="266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G80" t="s">
        <v>240</v>
      </c>
    </row>
    <row r="81" spans="1:33" x14ac:dyDescent="0.2">
      <c r="A81" s="267"/>
      <c r="B81" s="268"/>
      <c r="C81" s="269"/>
      <c r="D81" s="268"/>
      <c r="E81" s="268"/>
      <c r="F81" s="268"/>
      <c r="G81" s="270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A82" s="267"/>
      <c r="B82" s="268"/>
      <c r="C82" s="269"/>
      <c r="D82" s="268"/>
      <c r="E82" s="268"/>
      <c r="F82" s="268"/>
      <c r="G82" s="270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67"/>
      <c r="B83" s="268"/>
      <c r="C83" s="269"/>
      <c r="D83" s="268"/>
      <c r="E83" s="268"/>
      <c r="F83" s="268"/>
      <c r="G83" s="270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271"/>
      <c r="B84" s="272"/>
      <c r="C84" s="273"/>
      <c r="D84" s="272"/>
      <c r="E84" s="272"/>
      <c r="F84" s="272"/>
      <c r="G84" s="274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A85" s="3"/>
      <c r="B85" s="4"/>
      <c r="C85" s="146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">
      <c r="C86" s="147"/>
      <c r="D86" s="10"/>
      <c r="AG86" t="s">
        <v>241</v>
      </c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hahq09T2te9RpvtL+GNA1BTI1CtuzV4LzixEguYWWVcE4FMQxp0bjozDnjgqD3NX/PYb3iuP11/GGa2sXE3Tg==" saltValue="dOMxjW8UB2awvnDZg+1U5A==" spinCount="100000" sheet="1" objects="1" scenarios="1"/>
  <mergeCells count="6">
    <mergeCell ref="A80:G84"/>
    <mergeCell ref="A1:G1"/>
    <mergeCell ref="C2:G2"/>
    <mergeCell ref="C3:G3"/>
    <mergeCell ref="C4:G4"/>
    <mergeCell ref="A79:C7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2.06 2.06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'2.06 2.06 Pol'!Názvy_tisku</vt:lpstr>
      <vt:lpstr>oadresa</vt:lpstr>
      <vt:lpstr>Stavba!Objednatel</vt:lpstr>
      <vt:lpstr>Stavba!Objekt</vt:lpstr>
      <vt:lpstr>'2.06 2.06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PC</cp:lastModifiedBy>
  <cp:lastPrinted>2020-05-26T20:44:57Z</cp:lastPrinted>
  <dcterms:created xsi:type="dcterms:W3CDTF">2009-04-08T07:15:50Z</dcterms:created>
  <dcterms:modified xsi:type="dcterms:W3CDTF">2021-09-17T06:30:47Z</dcterms:modified>
</cp:coreProperties>
</file>